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8400" windowHeight="19700" activeTab="0"/>
  </bookViews>
  <sheets>
    <sheet name="T002 DISTRIBUCION SALARIOS" sheetId="1" r:id="rId1"/>
    <sheet name="FLEXFIELD DATA SHEET" sheetId="2" r:id="rId2"/>
    <sheet name="Titulo o Rango" sheetId="3" state="hidden" r:id="rId3"/>
    <sheet name="Drop Down" sheetId="4" state="hidden" r:id="rId4"/>
  </sheets>
  <externalReferences>
    <externalReference r:id="rId7"/>
  </externalReferences>
  <definedNames>
    <definedName name="preparacion_academica">'Drop Down'!$A$2:$A$4</definedName>
    <definedName name="_xlnm.Print_Area" localSheetId="0">'T002 DISTRIBUCION SALARIOS'!$A$1:$AB$106</definedName>
    <definedName name="test">'Drop Down'!$A$2:$A$4</definedName>
  </definedNames>
  <calcPr fullCalcOnLoad="1"/>
</workbook>
</file>

<file path=xl/sharedStrings.xml><?xml version="1.0" encoding="utf-8"?>
<sst xmlns="http://schemas.openxmlformats.org/spreadsheetml/2006/main" count="4676" uniqueCount="2731">
  <si>
    <t>72201-N/A-ASESORES DEL PRESIDENTE</t>
  </si>
  <si>
    <t>ASESOR(A) LEGAL I</t>
  </si>
  <si>
    <t>13511-SERVICIOS LEGALES-ADMINISTRACION AUXILIAR</t>
  </si>
  <si>
    <t>ASESOR(A) LEGAL II</t>
  </si>
  <si>
    <t>13512-SERVICIOS LEGALES-ADMINISTRACION AUXILIAR</t>
  </si>
  <si>
    <t>ASESOR(A) LEGAL III</t>
  </si>
  <si>
    <t>13513-SERVICIOS LEGALES-ADMINISTRACION AUXILIAR</t>
  </si>
  <si>
    <t>ASESOR(A) LEGAL IV</t>
  </si>
  <si>
    <t>13514-SERVICIOS LEGALES-ADMINISTRACION AUXILIAR</t>
  </si>
  <si>
    <t>ASESOR(A) LEGAL V</t>
  </si>
  <si>
    <t>13515-SERVICIOS LEGALES-ADMINISTRACION AUXILIAR</t>
  </si>
  <si>
    <t>ASISTENTE DE ADMINISTRACION I</t>
  </si>
  <si>
    <t>43-6014</t>
  </si>
  <si>
    <t>13101-ADMINISTRACION AUXILIAR-ADMINISTRACION AUXILIAR</t>
  </si>
  <si>
    <t>ASISTENTE DE ADMINISTRACION II</t>
  </si>
  <si>
    <t>13102-ADMINISTRACION AUXILIAR-ADMINISTRACION AUXILIAR</t>
  </si>
  <si>
    <t>ASISTENTE DE ADMINISTRACION III</t>
  </si>
  <si>
    <t>13103-ADMINISTRACION AUXILIAR-ADMINISTRACION AUXILIAR</t>
  </si>
  <si>
    <t>ASISTENTE DE ADMINISTRACION IV</t>
  </si>
  <si>
    <t>13104-ADMINISTRACION AUXILIAR-ADMINISTRACION AUXILIAR</t>
  </si>
  <si>
    <t>ASISTENTE DEL REGISTRADOR AUXILIAR</t>
  </si>
  <si>
    <t>43-4199</t>
  </si>
  <si>
    <t>14161-ADMISION, EVALUACION Y REGISTRO-ADMINISTRACION UNIVERSITARIA</t>
  </si>
  <si>
    <t>ASISTENTE DENTAL I</t>
  </si>
  <si>
    <t>31-9091</t>
  </si>
  <si>
    <t>31201-DENTALES-SERVICIOS MEDICOS</t>
  </si>
  <si>
    <t>ASISTENTE DENTAL II</t>
  </si>
  <si>
    <t>31202-DENTALES-SERVICIOS MEDICOS</t>
  </si>
  <si>
    <t>ASISTENTE DENTAL III</t>
  </si>
  <si>
    <t>31203-DENTALES-SERVICIOS MEDICOS</t>
  </si>
  <si>
    <t>ASISTENTE EN IDIOMAS</t>
  </si>
  <si>
    <t>25-1191</t>
  </si>
  <si>
    <t>44125-AUXILIARES EN EDUCACION-SERVICIOS EDUCACIONALES</t>
  </si>
  <si>
    <t>ASISTENTE EN TERAPIA FISICA</t>
  </si>
  <si>
    <t>31-2021</t>
  </si>
  <si>
    <t>31501-TERAPIA-SERVICIOS MEDICOS</t>
  </si>
  <si>
    <t>ASISTENTE EN TERAPIA OCUPACIONAL</t>
  </si>
  <si>
    <t>31511-TERAPIA-SERVICIOS MEDICOS</t>
  </si>
  <si>
    <t>ASOCIADO(A) EN INVESTIGACIONES</t>
  </si>
  <si>
    <t>42112-INVESTIGACIONES-INVESTIGACION</t>
  </si>
  <si>
    <t>AUDITOR(A)</t>
  </si>
  <si>
    <t>13-2011</t>
  </si>
  <si>
    <t>17307-INTERVENCION-FINANZAS Y CONTROL FISCAL</t>
  </si>
  <si>
    <t>AUDITOR(A) ASOCIADO(A)</t>
  </si>
  <si>
    <t>17306-INTERVENCION-FINANZAS Y CONTROL FISCAL</t>
  </si>
  <si>
    <t>AUDITOR(A) ASOCIADO(S) DE TECNOLOGIA DE INFORMATICA</t>
  </si>
  <si>
    <t>17310-INTERVENCION-FINANZAS Y CONTROL FISCAL</t>
  </si>
  <si>
    <t>AUDITOR(A) DE TECNOLOGIA DE INFORMATICA EN ADIESTRAMIENTO</t>
  </si>
  <si>
    <t>17309-INTERVENCION-FINANZAS Y CONTROL FISCAL</t>
  </si>
  <si>
    <t>AUDITOR(A) DE TECNOLOGIAS DE INFORMATICA</t>
  </si>
  <si>
    <t>17311-INTERVENCION-FINANZAS Y CONTROL FISCAL</t>
  </si>
  <si>
    <t>17312-INTERVENCION-FINANZAS Y CONTROL FISCAL</t>
  </si>
  <si>
    <t>AUDITOR(A) EN ADIESTRAMIENTO</t>
  </si>
  <si>
    <t>17305-INTERVENCION-FINANZAS Y CONTROL FISCAL</t>
  </si>
  <si>
    <t>AUDITOR(A) SENIOR</t>
  </si>
  <si>
    <t>17308-INTERVENCION-FINANZAS Y CONTROL FISCAL</t>
  </si>
  <si>
    <t>AUXILIAR DE BIBLIOTECA</t>
  </si>
  <si>
    <t>43-4121</t>
  </si>
  <si>
    <t>14201-BIBLIOTECA E HISTORIA-ADMINISTRACION UNIVERSITARIA</t>
  </si>
  <si>
    <t>AUXILIAR DE COMPRAS Y SUMINISTROS I</t>
  </si>
  <si>
    <t>12106-COMPRAS, SUMINISTROS Y VENTAS-COMPRAS, SUMINISTROS Y VENTAS</t>
  </si>
  <si>
    <t>AUXILIAR DE COMPRAS Y SUMINISTROS II</t>
  </si>
  <si>
    <t>12107-COMPRAS, SUMINISTROS Y VENTAS-COMPRAS, SUMINISTROS Y VENTAS</t>
  </si>
  <si>
    <t>AUXILIAR DE IMPRENTA</t>
  </si>
  <si>
    <t>51-5111</t>
  </si>
  <si>
    <t>24501-OFICIOS DE IMPRENTA-OFICIOS</t>
  </si>
  <si>
    <t>AUXILIAR DE INGENIERIA I</t>
  </si>
  <si>
    <t>17-3029</t>
  </si>
  <si>
    <t>26101-INGENIERIA-INGENIERIA Y ORNAMENTACION PANORAMICA</t>
  </si>
  <si>
    <t>AUXILIAR DE INGENIERIA II</t>
  </si>
  <si>
    <t>26102-INGENIERIA-INGENIERIA Y ORNAMENTACION PANORAMICA</t>
  </si>
  <si>
    <t>AUXILIAR DE INVESTIGACIONES AGRICOLAS</t>
  </si>
  <si>
    <t>45-2099</t>
  </si>
  <si>
    <t>42101-INVESTIGACIONES-INVESTIGACION</t>
  </si>
  <si>
    <t>AUXILIAR DE INVESTIGACIONES I</t>
  </si>
  <si>
    <t>19-4099</t>
  </si>
  <si>
    <t>42106-INVESTIGACIONES-INVESTIGACION</t>
  </si>
  <si>
    <t>AUXILIAR DE INVESTIGACIONES II</t>
  </si>
  <si>
    <t>42107-INVESTIGACIONES-INVESTIGACION</t>
  </si>
  <si>
    <t>AUXILIAR DE INVESTIGACIONES III</t>
  </si>
  <si>
    <t>42108-INVESTIGACIONES-INVESTIGACION</t>
  </si>
  <si>
    <t>AUXILIAR DE LA PROPIEDAD</t>
  </si>
  <si>
    <t>43-5081</t>
  </si>
  <si>
    <t>12201-CONTROL Y PROPIEDAD-COMPRAS, SUMINISTROS Y VENTAS</t>
  </si>
  <si>
    <t>AUXILIAR DE LIBRERIA I</t>
  </si>
  <si>
    <t>14301-ADMINISTRACION DE EMPRESAS-ADMINISTRACION UNIVERSITARIA</t>
  </si>
  <si>
    <t>AUXILIAR DE LIBRERIA II</t>
  </si>
  <si>
    <t>14302-ADMINISTRACION DE EMPRESAS-ADMINISTRACION UNIVERSITARIA</t>
  </si>
  <si>
    <t>AUXILIAR EN ARTES TEATRALES</t>
  </si>
  <si>
    <t>39-3099</t>
  </si>
  <si>
    <t>24601-OFICIOS MISCELANEOS-OFICIOS</t>
  </si>
  <si>
    <t>AUXILIAR EN CONTABILIDAD I</t>
  </si>
  <si>
    <t>43-3031</t>
  </si>
  <si>
    <t>17201-CONTABILIDAD-FINANZAS Y CONTROL FISCAL</t>
  </si>
  <si>
    <t>AUXILIAR EN CONTABILIDAD II</t>
  </si>
  <si>
    <t>17202-CONTABILIDAD-FINANZAS Y CONTROL FISCAL</t>
  </si>
  <si>
    <t>AUXILIAR EN CONTABILIDAD III</t>
  </si>
  <si>
    <t>17203-CONTABILIDAD-FINANZAS Y CONTROL FISCAL</t>
  </si>
  <si>
    <t>AUXILIAR EN CONTABILIDAD IV</t>
  </si>
  <si>
    <t>17204-CONTABILIDAD-FINANZAS Y CONTROL FISCAL</t>
  </si>
  <si>
    <t>AUXILIAR EN EDUCACION FISICA</t>
  </si>
  <si>
    <t>39-3091</t>
  </si>
  <si>
    <t>31611-EDUCACION EN SALUD Y EDUCACION FISICA-SERVICIOS MEDICOS</t>
  </si>
  <si>
    <t>AUXILIAR EN SALUD ORAL</t>
  </si>
  <si>
    <t>31-9099</t>
  </si>
  <si>
    <t>31216-DENTALES-SERVICIOS MEDICOS</t>
  </si>
  <si>
    <t>AUXILIAR EN SALUD PUBLICA I</t>
  </si>
  <si>
    <t>21-1099</t>
  </si>
  <si>
    <t>31606-EDUCACION EN SALUD Y EDUCACION FISICA-SERVICIOS MEDICOS</t>
  </si>
  <si>
    <t>AUXILIAR EN SALUD PUBLICA II</t>
  </si>
  <si>
    <t>31607-EDUCACION EN SALUD Y EDUCACION FISICA-SERVICIOS MEDICOS</t>
  </si>
  <si>
    <t>AUXILIAR EN TRABAJOS DIESTROS</t>
  </si>
  <si>
    <t>47-3019</t>
  </si>
  <si>
    <t>24101-OFICIOS EN CONSTRUCCION-OFICIOS</t>
  </si>
  <si>
    <t>AUXILIAR ESTADISTICAS I</t>
  </si>
  <si>
    <t>43-9111</t>
  </si>
  <si>
    <t>13401-ESTADISTICAS-ADMINISTRACION AUXILIAR</t>
  </si>
  <si>
    <t>AUXILIAR ESTADISTICAS II</t>
  </si>
  <si>
    <t>13402-ESTADISTICAS-ADMINISTRACION AUXILIAR</t>
  </si>
  <si>
    <t>AUXILIAR POSTAL I</t>
  </si>
  <si>
    <t>11121-OFICINESCAS-OFICINA EN GENERAL</t>
  </si>
  <si>
    <t>AUXILIAR POSTAL II</t>
  </si>
  <si>
    <t>11122-OFICINESCAS-OFICINA EN GENERAL</t>
  </si>
  <si>
    <t>AYUDANTE DE ELECTRICISTA</t>
  </si>
  <si>
    <t>47-3013</t>
  </si>
  <si>
    <t>24211-OFICIOS EN ELECTRICIDAD-OFICIOS</t>
  </si>
  <si>
    <t>AYUDANTE DE LABORATORIO</t>
  </si>
  <si>
    <t>41106-LABORATORIO-LABORATORIO Y TECNOLOGIA MEDICA</t>
  </si>
  <si>
    <t>AYUDANTE DE MAESTRO(A) PREESCOLAR</t>
  </si>
  <si>
    <t>25-9099</t>
  </si>
  <si>
    <t>44201-EDUCACION PREESCOLAR-SERVICIOS EDUCACIONALES</t>
  </si>
  <si>
    <t>AYUDANTE DE PATOLOGIA</t>
  </si>
  <si>
    <t>29-1071</t>
  </si>
  <si>
    <t>41146-LABORATORIO-LABORATORIO Y TECNOLOGIA MEDICA</t>
  </si>
  <si>
    <t>AYUDANTE EJECUTIVO(A)</t>
  </si>
  <si>
    <t>74105-N/A-EMPLEADOS AUXILIARES</t>
  </si>
  <si>
    <t>AYUDANTE ESPECIAL</t>
  </si>
  <si>
    <t>74110-N/A-EMPLEADOS AUXILIARES</t>
  </si>
  <si>
    <t>AYUDANTE ESPECIAL DEL DECANO(A)</t>
  </si>
  <si>
    <t>75407-N/A-OTRAS OCUPACIONES DIRECTIVAS</t>
  </si>
  <si>
    <t>AYUDANTE ESPECIAL DEL DIRECTOR(A)</t>
  </si>
  <si>
    <t>75410-N/A-OTRAS OCUPACIONES DIRECTIVAS</t>
  </si>
  <si>
    <t>25-4021</t>
  </si>
  <si>
    <t>90510-BIBLIOTECARIO I-BIBLIOTECARIOS PROFESIONALES</t>
  </si>
  <si>
    <t>90520-BIBLIOTECARIO II-BIBLIOTECARIOS PROFESIONALES</t>
  </si>
  <si>
    <t>90530-BIBLIOTECARIO III-BIBLIOTECARIOS PROFESIONALES</t>
  </si>
  <si>
    <t>90540-BIBLIOTECARIO IV-BIBLIOTECARIOS PROFESIONALES</t>
  </si>
  <si>
    <t>BIBLIOTECARIO(A) AUXILIAR I</t>
  </si>
  <si>
    <t>25-4031</t>
  </si>
  <si>
    <t>14206-BIBLIOTECA E HISTORIA-ADMINISTRACION UNIVERSITARIA</t>
  </si>
  <si>
    <t>BIBLIOTECARIO(A) AUXILIAR II</t>
  </si>
  <si>
    <t>14207-BIBLIOTECA E HISTORIA-ADMINISTRACION UNIVERSITARIA</t>
  </si>
  <si>
    <t>BIBLIOTECARIO(A) AUXILIAR III</t>
  </si>
  <si>
    <t>14208-BIBLIOTECA E HISTORIA-ADMINISTRACION UNIVERSITARIA</t>
  </si>
  <si>
    <t>BUZO</t>
  </si>
  <si>
    <t>49-9092</t>
  </si>
  <si>
    <t>31621-EDUCACION EN SALUD Y EDUCACION FISICA-SERVICIOS MEDICOS</t>
  </si>
  <si>
    <t>CAJERO(A)</t>
  </si>
  <si>
    <t>41-2011</t>
  </si>
  <si>
    <t>17101-RECAUDACIONES Y DESEMBOLSOS-FINANZAS Y CONTROL FISCAL</t>
  </si>
  <si>
    <t>CAPATAZ DE PINTORES</t>
  </si>
  <si>
    <t>49-1011</t>
  </si>
  <si>
    <t>24124-OFICIOS EN CONSTRUCCION-OFICIOS</t>
  </si>
  <si>
    <t>CAPATAZ DE TRABAJADORES</t>
  </si>
  <si>
    <t>37-1011</t>
  </si>
  <si>
    <t>23106-MANTENIMIENTO DE EDIFICIOS-EDIFICIOS Y TERRENOS</t>
  </si>
  <si>
    <t>CAPITAN(A) DE BARCO</t>
  </si>
  <si>
    <t>53-5021</t>
  </si>
  <si>
    <t>25221-OPERACION DE EQUIPO DE MOTOR MISCELANEO-OPERACION DE EQUIPO DE MOTOR</t>
  </si>
  <si>
    <t>CAPITAN(A) DE LANCHA</t>
  </si>
  <si>
    <t>53-5022</t>
  </si>
  <si>
    <t>25216-OPERACION DE EQUIPO DE MOTOR MISCELANEO-OPERACION DE EQUIPO DE MOTOR</t>
  </si>
  <si>
    <t>CARPINTERO(A)</t>
  </si>
  <si>
    <t>24111-OFICIOS EN CONSTRUCCION-OFICIOS</t>
  </si>
  <si>
    <t>90040-CATEDRATICO-PROFESORES</t>
  </si>
  <si>
    <t>90030-CATEDRATICO ASOCIADO-PROFESORES</t>
  </si>
  <si>
    <t>90020-CATEDRATICO AUXILIAR-PROFESORES</t>
  </si>
  <si>
    <t>CERRAJERO(A)</t>
  </si>
  <si>
    <t>49-4094</t>
  </si>
  <si>
    <t>24621-OFICIOS MISCELANEOS-OFICIOS</t>
  </si>
  <si>
    <t>CITOTECNOLOGO(A)</t>
  </si>
  <si>
    <t>29-2011</t>
  </si>
  <si>
    <t>41176-LABORATORIO-LABORATORIO Y TECNOLOGIA MEDICA</t>
  </si>
  <si>
    <t>CONDUCTOR(A) AUTOMOVIL DEL PRESIDENTE</t>
  </si>
  <si>
    <t>53-3041</t>
  </si>
  <si>
    <t>25111-EQUIPO AUTOMOTRIZ-OPERACION DE EQUIPO DE MOTOR</t>
  </si>
  <si>
    <t>CONDUCTOR(A) DE AMBULANCIA</t>
  </si>
  <si>
    <t>53-3011</t>
  </si>
  <si>
    <t>25101-EQUIPO AUTOMOTRIZ-OPERACION DE EQUIPO DE MOTOR</t>
  </si>
  <si>
    <t>CONDUCTOR(A) DE AUTOMOVIL I</t>
  </si>
  <si>
    <t>25106-EQUIPO AUTOMOTRIZ-OPERACION DE EQUIPO DE MOTOR</t>
  </si>
  <si>
    <t>CONDUCTOR(A) DE AUTOMOVIL II</t>
  </si>
  <si>
    <t>25107-EQUIPO AUTOMOTRIZ-OPERACION DE EQUIPO DE MOTOR</t>
  </si>
  <si>
    <t>CONDUCTOR(A) DE CAMIONES</t>
  </si>
  <si>
    <t>53-3099</t>
  </si>
  <si>
    <t>25116-EQUIPO AUTOMOTRIZ-OPERACION DE EQUIPO DE MOTOR</t>
  </si>
  <si>
    <t>CONDUCTOR(A) DEL PRESIDENTE(A)</t>
  </si>
  <si>
    <t>74115-N/A-EMPLEADOS AUXILIARES</t>
  </si>
  <si>
    <t>CONDUCTOR(A) DEL RECTOR(A)</t>
  </si>
  <si>
    <t>74116-N/A-EMPLEADOS AUXILIARES</t>
  </si>
  <si>
    <t>CONFECCIONADOR(A) DE ALIMENTOS</t>
  </si>
  <si>
    <t>35-2012</t>
  </si>
  <si>
    <t>21206-PREPARACION DE ALIMENTOS-SERVICIOS DOMESTICOS</t>
  </si>
  <si>
    <t>90802-CONFERENCIANTE-N/A</t>
  </si>
  <si>
    <t>90803-CONFERENCIANTE VISITANTE-N/A</t>
  </si>
  <si>
    <t>CONSEJERO I</t>
  </si>
  <si>
    <t>90151-CONSEJERO I-CONSEJEROS PROFESIONALES</t>
  </si>
  <si>
    <t>90152-CONSEJERO II-CONSEJEROS PROFESIONALES</t>
  </si>
  <si>
    <t>90153-CONSEJERO III-CONSEJEROS PROFESIONALES</t>
  </si>
  <si>
    <t>CONSEJERO IV</t>
  </si>
  <si>
    <t>90154-CONSEJERO IV-CONSEJEROS PROFESIONALES</t>
  </si>
  <si>
    <t>CONSERJE</t>
  </si>
  <si>
    <t>49-9071</t>
  </si>
  <si>
    <t>21101-LIMPIEZA-SERVICIOS DOMESTICOS</t>
  </si>
  <si>
    <t>CONTADOR(A) I</t>
  </si>
  <si>
    <t>17206-CONTABILIDAD-FINANZAS Y CONTROL FISCAL</t>
  </si>
  <si>
    <t>CONTADOR(A) II</t>
  </si>
  <si>
    <t>17207-CONTABILIDAD-FINANZAS Y CONTROL FISCAL</t>
  </si>
  <si>
    <t>CONTADOR(A) III</t>
  </si>
  <si>
    <t>17208-CONTABILIDAD-FINANZAS Y CONTROL FISCAL</t>
  </si>
  <si>
    <t>CONTADOR(A) IV</t>
  </si>
  <si>
    <t>17209-CONTABILIDAD-FINANZAS Y CONTROL FISCAL</t>
  </si>
  <si>
    <t>CONTRAMAESTRE</t>
  </si>
  <si>
    <t>25211-OPERACION DE EQUIPO DE MOTOR MISCELANEO-OPERACION DE EQUIPO DE MOTOR</t>
  </si>
  <si>
    <t>COORDINADOR(A) DE ACTIVIDADES EXTRACURRICULARES</t>
  </si>
  <si>
    <t>13-1121</t>
  </si>
  <si>
    <t>32301-SERVICIOS MISCELANEOS-ASISTENCIA ECONOMICA Y SERV SOCIALES</t>
  </si>
  <si>
    <t>COORDINADOR(A) DE COMPUTACION ACADEMICA</t>
  </si>
  <si>
    <t>11-3021</t>
  </si>
  <si>
    <t>15275-DESARROLLO DE SISTEMAS-TECNOLOGIAS DE INFORMACION</t>
  </si>
  <si>
    <t>COORDINADOR(A) DE HORARIOS ACADEMICOS</t>
  </si>
  <si>
    <t>14126-ADMISION, EVALUACION Y REGISTRO-ADMINISTRACION UNIVERSITARIA</t>
  </si>
  <si>
    <t>COORDINADOR(A) DE INVESTIGACIONES Y TRANSACCIONES</t>
  </si>
  <si>
    <t>14141-ADMISION, EVALUACION Y REGISTRO-ADMINISTRACION UNIVERSITARIA</t>
  </si>
  <si>
    <t>COORDINADOR(A) DE PRODUCCION</t>
  </si>
  <si>
    <t>43-5061</t>
  </si>
  <si>
    <t>13330-REDACCION, EDICION Y COMUNICACIONES-ADMINISTRACION AUXILIAR</t>
  </si>
  <si>
    <t>COORDINADOR(A) DE PRODUCCION EDUCATIVA</t>
  </si>
  <si>
    <t>25-9031</t>
  </si>
  <si>
    <t>43251-RECURSOS AUDIOVISUALES-ARTES GRAFICAS, AUDIOVISUAL Y FOTOGRAFIA</t>
  </si>
  <si>
    <t>COORDINADOR(A) DE PROGRAMA</t>
  </si>
  <si>
    <t>75413-N/A-OTRAS OCUPACIONES DIRECTIVAS</t>
  </si>
  <si>
    <t>COORDINADOR(A) DE PROYECTO</t>
  </si>
  <si>
    <t>75416-N/A-OTRAS OCUPACIONES DIRECTIVAS</t>
  </si>
  <si>
    <t>COORDINADOR(A) DE SEGURIDAD Y VIGILANCIA</t>
  </si>
  <si>
    <t>33-1099</t>
  </si>
  <si>
    <t>22120-VIGILANCIA-PROTECCION Y VIGILANCIA</t>
  </si>
  <si>
    <t>COORDINADOR(A) DE SERVICIOS TECNICOS AL USUARIO I</t>
  </si>
  <si>
    <t>15301-SERVICIOS TECNICOS-TECNOLOGIAS DE INFORMACION</t>
  </si>
  <si>
    <t>COORDINADOR(A) DE SERVICIOS TECNICOS AL USUARIO II</t>
  </si>
  <si>
    <t>15302-SERVICIOS MISCELANEOS-TECNOLOGIAS DE INFORMACION</t>
  </si>
  <si>
    <t>COORDINADOR(A) DE SERVICIOS TECNICOS AL USUARIO III</t>
  </si>
  <si>
    <t>15303-SERVICIOS MISCELANEOS-TECNOLOGIAS DE INFORMACION</t>
  </si>
  <si>
    <t>COORDINADOR(A) DE TRANSFERENCIAS, TRASLADOS Y READMISIONES</t>
  </si>
  <si>
    <t>14176-ADMISION, EVALUACION Y REGISTRO-ADMINISTRACION UNIVERSITARIA</t>
  </si>
  <si>
    <t>COORDINADORA(A) AUXILIAR DE EDUCACION PREESCOLAR</t>
  </si>
  <si>
    <t>11-9031</t>
  </si>
  <si>
    <t>44212-EDUCACION PREESCOLAR-SERVICIOS EDUCACIONALES</t>
  </si>
  <si>
    <t>COORDINARDO(A) DEL TALLER DE VESTUARIO</t>
  </si>
  <si>
    <t>39-1021</t>
  </si>
  <si>
    <t>24606-OFICIOS MISCELANEOS-OFICIOS</t>
  </si>
  <si>
    <t>CORRECTOR(A) DE PRUEBAS</t>
  </si>
  <si>
    <t>43-9081</t>
  </si>
  <si>
    <t>24506-OFICIOS DE IMPRENTA-OFICIOS</t>
  </si>
  <si>
    <t>CURADOR(A)</t>
  </si>
  <si>
    <t>25-4012</t>
  </si>
  <si>
    <t>14401-ADMINISTRACION DE MUSEOS-ADMINISTRACION UNIVERSITARIA</t>
  </si>
  <si>
    <t>DECANO(A) ADMINISTRACION DE EMPRESAS</t>
  </si>
  <si>
    <t>71201-N/A-DECANOS DE FACULTAD</t>
  </si>
  <si>
    <t>DECANO(A) ASOCIADO(A)</t>
  </si>
  <si>
    <t>75419-N/A-OTRAS OCUPACIONES DIRECTIVAS</t>
  </si>
  <si>
    <t>DECANO(A) ASUNTOS ACADEMICOS</t>
  </si>
  <si>
    <t>71101-N/A-DECANOS</t>
  </si>
  <si>
    <t>DECANO(A) AUXILIAR</t>
  </si>
  <si>
    <t>75422-N/A-OTRAS OCUPACIONES DIRECTIVAS</t>
  </si>
  <si>
    <t>DECANO(A) CIENCIAS BIOSOCIALES Y SALUD PUBLICA</t>
  </si>
  <si>
    <t>71210-N/A-DECANOS DE FACULTAD</t>
  </si>
  <si>
    <t>DECANO(A) DE ARTES Y CIENCIAS</t>
  </si>
  <si>
    <t>71204-N/A-DECANOS DE FACULTAD</t>
  </si>
  <si>
    <t>DECANO(A) DE CIENCIAS NATURALES</t>
  </si>
  <si>
    <t>71213-N/A-DECANOS DE FACULTAD</t>
  </si>
  <si>
    <t>DECANO(A) DE CIENCIAS SOCIALES</t>
  </si>
  <si>
    <t>71216-N/A-DECANOS DE FACULTAD</t>
  </si>
  <si>
    <t>DECANO(A) DE EDUCACION</t>
  </si>
  <si>
    <t>71219-N/A-DECANOS DE FACULTAD</t>
  </si>
  <si>
    <t>DECANO(A) DE ENFERMERIA</t>
  </si>
  <si>
    <t>71222-N/A-DECANOS DE FACULTAD</t>
  </si>
  <si>
    <t>DECANO(A) DE ESTUDIANTES</t>
  </si>
  <si>
    <t>C OMMENTS</t>
  </si>
  <si>
    <t>18. Título/Rango</t>
  </si>
  <si>
    <t xml:space="preserve">19. Tipo de Nombramiento </t>
  </si>
  <si>
    <t>20. Número de Puesto</t>
  </si>
  <si>
    <t xml:space="preserve">21. Clase de Servicio </t>
  </si>
  <si>
    <t>22.Elemento de pago</t>
  </si>
  <si>
    <t xml:space="preserve">23. Salario Base Institucional anual </t>
  </si>
  <si>
    <t>24. Requiere Informe de Tiempo y Esfuerzo</t>
  </si>
  <si>
    <t>25.  Desglose de Salario fuera de Escala</t>
  </si>
  <si>
    <t>26.  DISTRIBUCIÓN DE SALARIO POR CUENTAS</t>
  </si>
  <si>
    <t>26 a. FONDOS INSTITUCIONALES</t>
  </si>
  <si>
    <t>26 b.  FONDOS EXTERNOS</t>
  </si>
  <si>
    <t>26 c. FONDOS DE PAREO</t>
  </si>
  <si>
    <t>27. TRANSACCION DE BONIFICACION ADMINISTRATIVA O AJUSTE SALARIO BASE DOCENTE</t>
  </si>
  <si>
    <t>MAESTRO(A) EN CENTRO DE CUIDADO DIURNO</t>
  </si>
  <si>
    <t>25-2011</t>
  </si>
  <si>
    <t>44130-AUXILIARES EN EDUCACION-SERVICIOS EDUCACIONALES</t>
  </si>
  <si>
    <t>MAESTRO(A) PREESCOLAR I</t>
  </si>
  <si>
    <t>44206-EDUCACION PREESCOLAR-SERVICIOS EDUCACIONALES</t>
  </si>
  <si>
    <t>MAESTRO(A) PREESCOLAR II</t>
  </si>
  <si>
    <t>44207-EDUCACION PREESCOLAR-SERVICIOS EDUCACIONALES</t>
  </si>
  <si>
    <t>MAQUINISTA DE BARCO</t>
  </si>
  <si>
    <t>53-5031</t>
  </si>
  <si>
    <t>25206-OPERACION DE EQUIPO DE MOTOR MISCELANEO-OPERACION DE EQUIPO DE MOTOR</t>
  </si>
  <si>
    <t>MARINERO(A)</t>
  </si>
  <si>
    <t>49-3023</t>
  </si>
  <si>
    <t>25201-OPERACION DE EQUIPO DE MOTOR MISCELANEO-OPERACION DE EQUIPO DE MOTOR</t>
  </si>
  <si>
    <t>MECANICO(A) AUTOMOTRIZ</t>
  </si>
  <si>
    <t>24401-OFICIOS EN SERVICIOS AUTOMOTRICES-OFICIOS</t>
  </si>
  <si>
    <t>MECANICO(A) DE EQUIPO DENTAL</t>
  </si>
  <si>
    <t>49-9062</t>
  </si>
  <si>
    <t>24326-OFICIOS MECANICOS-OFICIOS</t>
  </si>
  <si>
    <t>MECANICO(A) DE EQUIPO MEDICO</t>
  </si>
  <si>
    <t>24351-OFICIOS MECANICOS-OFICIOS</t>
  </si>
  <si>
    <t>MECANICO(A) ELECTRONICO</t>
  </si>
  <si>
    <t>49-9099</t>
  </si>
  <si>
    <t>24321-OFICIOS MECANICOS-OFICIOS</t>
  </si>
  <si>
    <t>MECANICO(A) I</t>
  </si>
  <si>
    <t>24306-OFICIOS MECANICOS-OFICIOS</t>
  </si>
  <si>
    <t>MECANICO(A) II</t>
  </si>
  <si>
    <t>24307-OFICIOS MECANICOS-OFICIOS</t>
  </si>
  <si>
    <t>MECANOGRAFO(A) ADMINISTRATIVO(A) I</t>
  </si>
  <si>
    <t>43-9022</t>
  </si>
  <si>
    <t>11301-TRANSCRIPCION-OFICINA EN GENERAL</t>
  </si>
  <si>
    <t>MECANOGRAFO(A) ADMINISTRATIVO(A) II</t>
  </si>
  <si>
    <t>11302-TRANSCRIPCION-OFICINA EN GENERAL</t>
  </si>
  <si>
    <t>MECANOGRAFO(A) ADMINISTRATIVO(A) III</t>
  </si>
  <si>
    <t>11303-TRANSCRIPCION-OFICINA EN GENERAL</t>
  </si>
  <si>
    <t>MECANOGRAFO(A) ADMINISTRATIVO(A) IV</t>
  </si>
  <si>
    <t>11304-TRANSCRIPCION-OFICINA EN GENERAL</t>
  </si>
  <si>
    <t>MEDICO</t>
  </si>
  <si>
    <t>29-1062</t>
  </si>
  <si>
    <t>31901-MEDICOS-SERVICIOS MEDICOS</t>
  </si>
  <si>
    <t>MENSAJERO(A) I</t>
  </si>
  <si>
    <t>43-5021</t>
  </si>
  <si>
    <t>11101-OFICINESCAS-OFICINA EN GENERAL</t>
  </si>
  <si>
    <t>MENSAJERO(A) II</t>
  </si>
  <si>
    <t>11102-OFICINESCAS-OFICINA EN GENERAL</t>
  </si>
  <si>
    <t>MENSAJERO(A) MOTORISTA</t>
  </si>
  <si>
    <t>11106-OFICINESCAS-OFICINA EN GENERAL</t>
  </si>
  <si>
    <t>OFICIAL ADMINISTRATIVO I</t>
  </si>
  <si>
    <t>13111-ADMINISTRACION AUXILIAR-ADMINISTRACION AUXILIAR</t>
  </si>
  <si>
    <t>OFICIAL ADMINISTRATIVO II</t>
  </si>
  <si>
    <t>13112-ADMINISTRACION AUXILIAR-ADMINISTRACION AUXILIAR</t>
  </si>
  <si>
    <t>OFICIAL ADMINISTRATIVO III</t>
  </si>
  <si>
    <t>13113-ADMINISTRACION AUXILIAR-ADMINISTRACION AUXILIAR</t>
  </si>
  <si>
    <t>OFICIAL AUXILIAR DE ADMISIONES</t>
  </si>
  <si>
    <t>43-9199</t>
  </si>
  <si>
    <t>14101-ADMISION, EVALUACION Y REGISTRO-ADMINISTRACION UNIVERSITARIA</t>
  </si>
  <si>
    <t>OFICIAL CUMP E INTEG EN INVEST CENTRAL</t>
  </si>
  <si>
    <t>13116-ADMINISTRACION AUXILIAR-ADMINISTRACION AUXILIAR</t>
  </si>
  <si>
    <t>NoDocenteBasica25</t>
  </si>
  <si>
    <t>OFICIAL DE ADMISIONES I</t>
  </si>
  <si>
    <t>14106-ADMISION, EVALUACION Y REGISTRO-ADMINISTRACION UNIVERSITARIA</t>
  </si>
  <si>
    <t>OFICIAL DE ADMISIONES II</t>
  </si>
  <si>
    <t>14107-ADMISION, EVALUACION Y REGISTRO-ADMINISTRACION UNIVERSITARIA</t>
  </si>
  <si>
    <t>OFICIAL DE ADMISIONES III</t>
  </si>
  <si>
    <t>14108-ADMISION, EVALUACION Y REGISTRO-ADMINISTRACION UNIVERSITARIA</t>
  </si>
  <si>
    <t>OFICIAL DE ADMISIONES IV</t>
  </si>
  <si>
    <t>14109-ADMISION, EVALUACION Y REGISTRO-ADMINISTRACION UNIVERSITARIA</t>
  </si>
  <si>
    <t>OFICIAL DE ANOTACIONES</t>
  </si>
  <si>
    <t>14136-ADMISION, EVALUACION Y REGISTRO-ADMINISTRACION UNIVERSITARIA</t>
  </si>
  <si>
    <t>OFICIAL DE ASISTENCIA ECONOMICA I</t>
  </si>
  <si>
    <t>15-2099</t>
  </si>
  <si>
    <t>32146-ASISTENCIA ECONOMICA-ASISTENCIA ECONOMICA Y SERV SOCIALES</t>
  </si>
  <si>
    <t>OFICIAL DE ASISTENCIA ECONOMICA II</t>
  </si>
  <si>
    <t>32147-ASISTENCIA ECONOMICA-ASISTENCIA ECONOMICA Y SERV SOCIALES</t>
  </si>
  <si>
    <t>OFICIAL DE ASISTENCIA ECONOMICA III</t>
  </si>
  <si>
    <t>32148-ASISTENCIA ECONOMICA-ASISTENCIA ECONOMICA Y SERV SOCIALES</t>
  </si>
  <si>
    <t>OFICIAL DE ASISTENCIA ECONOMICA IV</t>
  </si>
  <si>
    <t>32149-ASISTENCIA ECONOMICA-ASISTENCIA ECONOMICA Y SERV SOCIALES</t>
  </si>
  <si>
    <t>OFICIAL DE ASISTENCIA ECONOMICA V</t>
  </si>
  <si>
    <t>32150-ASISTENCIA ECONOMICA-ASISTENCIA ECONOMICA Y SERV SOCIALES</t>
  </si>
  <si>
    <t>OFICIAL DE ASUNTOS ESTUDIANTILES I</t>
  </si>
  <si>
    <t>14123-ADMISION, EVALUACION Y REGISTRO-ADMINISTRACION UNIVERSITARIA</t>
  </si>
  <si>
    <t>OFICIAL DE COBROS Y RECLAMACIONES</t>
  </si>
  <si>
    <t>43-3011</t>
  </si>
  <si>
    <t>17126-RECAUDACIONES Y DESEMBOLSOS-FINANZAS Y CONTROL FISCAL</t>
  </si>
  <si>
    <t>OFICIAL DE CONTROL</t>
  </si>
  <si>
    <t>15114-PROCESAMIENTO DE DATOS-TECNOLOGIAS DE INFORMACION</t>
  </si>
  <si>
    <t>OFICIAL DE CONVALIDACIONES</t>
  </si>
  <si>
    <t>14131-ADMISION, EVALUACION Y REGISTRO-ADMINISTRACION UNIVERSITARIA</t>
  </si>
  <si>
    <t>OFICIAL DE CUMPLIMIENTO</t>
  </si>
  <si>
    <t>76120-N/A-EMPLEADOS AUXILIARES</t>
  </si>
  <si>
    <t>OFICIAL DE ESTADISTICAS</t>
  </si>
  <si>
    <t>15-2041</t>
  </si>
  <si>
    <t>13406-ESTADISTICAS-ADMINISTRACION AUXILIAR</t>
  </si>
  <si>
    <t>OFICIAL DE EVALUACION DE EXPEDIENTES ACADEMICOS</t>
  </si>
  <si>
    <t>14121-ADMISION, EVALUACION Y REGISTRO-ADMINISTRACION UNIVERSITARIA</t>
  </si>
  <si>
    <t>OFICIAL DE FINANZAS I</t>
  </si>
  <si>
    <t>13-2051</t>
  </si>
  <si>
    <t>17407-FINANZAS-FINANZAS Y CONTROL FISCAL</t>
  </si>
  <si>
    <t>OFICIAL DE FINANZAS II</t>
  </si>
  <si>
    <t>17408-FINANZAS-FINANZAS Y CONTROL FISCAL</t>
  </si>
  <si>
    <t>OFICIAL DE INFORMACION</t>
  </si>
  <si>
    <t>43-4171</t>
  </si>
  <si>
    <t>11131-OFICINESCAS-OFICINA EN GENERAL</t>
  </si>
  <si>
    <t>OFICIAL DE INVESTIGACIONES I</t>
  </si>
  <si>
    <t>33-9021</t>
  </si>
  <si>
    <t>22135-VIGILANCIA-PROTECCION Y VIGILANCIA</t>
  </si>
  <si>
    <t>OFICIAL DE INVESTIGACIONES II</t>
  </si>
  <si>
    <t>22136-VIGILANCIA-PROTECCION Y VIGILANCIA</t>
  </si>
  <si>
    <t>OFICIAL DE INVESTIGACIONES III</t>
  </si>
  <si>
    <t>22137-VIGILANCIA-PROTECCION Y VIGILANCIA</t>
  </si>
  <si>
    <t>OFICIAL DE INVESTIGACIONES Y TRANSACCIONES</t>
  </si>
  <si>
    <t>14146-ADMISION, EVALUACION Y REGISTRO-ADMINISTRACION UNIVERSITARIA</t>
  </si>
  <si>
    <t>OFICIAL DE LA JUNTA DE DONACIONES ANATOMICAS</t>
  </si>
  <si>
    <t>29-9099</t>
  </si>
  <si>
    <t>41168-LABORATORIO-LABORATORIO Y TECNOLOGIA MEDICA</t>
  </si>
  <si>
    <t>OFICIAL DE LA PROPIEDAD I</t>
  </si>
  <si>
    <t>12216-CONTROL Y PROPIEDAD-COMPRAS, SUMINISTROS Y VENTAS</t>
  </si>
  <si>
    <t>OFICIAL DE LA PROPIEDAD II</t>
  </si>
  <si>
    <t>12217-CONTROL Y PROPIEDAD-COMPRAS, SUMINISTROS Y VENTAS</t>
  </si>
  <si>
    <t>OFICIAL DE NOMINAS I</t>
  </si>
  <si>
    <t>43-3051</t>
  </si>
  <si>
    <t>17141-RECAUDACIONES Y DESEMBOLSOS-FINANZAS Y CONTROL FISCAL</t>
  </si>
  <si>
    <t>OFICIAL DE NOMINAS II</t>
  </si>
  <si>
    <t>17142-RECAUDACIONES Y DESEMBOLSOS-FINANZAS Y CONTROL FISCAL</t>
  </si>
  <si>
    <t>OFICIAL DE NOMINAS III</t>
  </si>
  <si>
    <t>17143-RECAUDACIONES Y DESEMBOLSOS-FINANZAS Y CONTROL FISCAL</t>
  </si>
  <si>
    <t>OFICIAL DE NOMINAS IV</t>
  </si>
  <si>
    <t>17144-RECAUDACIONES Y DESEMBOLSOS-FINANZAS Y CONTROL FISCAL</t>
  </si>
  <si>
    <t>OFICIAL DE ORIENTACION</t>
  </si>
  <si>
    <t>32211-SERVICIOS SOCIALES-ASISTENCIA ECONOMICA Y SERV SOCIALES</t>
  </si>
  <si>
    <t>OFICIAL DE PRENSA Y COMUNICACIONES</t>
  </si>
  <si>
    <t>72305-N/A-ASESORIA EN PRENSA Y COMUNICACIONES</t>
  </si>
  <si>
    <t>OFICIAL DE PRESUPUESTO</t>
  </si>
  <si>
    <t>13-2021</t>
  </si>
  <si>
    <t>16201-PRESUPUESTO-REC HUM, PLANIF, PRESUP Y SIST Y PROCED</t>
  </si>
  <si>
    <t>OFICIAL DE PROGRAMAS I</t>
  </si>
  <si>
    <t>13106-ADMINISTRACION AUXILIAR-ADMINISTRACION AUXILIAR</t>
  </si>
  <si>
    <t>OFICIAL DE PROGRAMAS II</t>
  </si>
  <si>
    <t>13107-ADMINISTRACION AUXILIAR-ADMINISTRACION AUXILIAR</t>
  </si>
  <si>
    <t>OFICIAL DE RECURSOS HUMANOS</t>
  </si>
  <si>
    <t>16175-ADMINISTRACION DE RECURSOS HUMANOS-REC HUM, PLANIF, PRESUP Y SIST Y PROCED</t>
  </si>
  <si>
    <t>OFICIAL DE SEGURIDAD I</t>
  </si>
  <si>
    <t>33-9032</t>
  </si>
  <si>
    <t>22111-VIGILANCIA-PROTECCION Y VIGILANCIA</t>
  </si>
  <si>
    <t>OFICIAL DE SEGURIDAD II</t>
  </si>
  <si>
    <t>22112-VIGILANCIA-PROTECCION Y VIGILANCIA</t>
  </si>
  <si>
    <t>OFICIAL DE SEGURIDAD III</t>
  </si>
  <si>
    <t>22113-VIGILANCIA-PROTECCION Y VIGILANCIA</t>
  </si>
  <si>
    <t>OFICIAL DE SEGURIDAD IV</t>
  </si>
  <si>
    <t>22114-VIGILANCIA-PROTECCION Y VIGILANCIA</t>
  </si>
  <si>
    <t>OFICIAL DE TRANSITO</t>
  </si>
  <si>
    <t>33-3051</t>
  </si>
  <si>
    <t>22116-VIGILANCIA-PROTECCION Y VIGILANCIA</t>
  </si>
  <si>
    <t>OFICIAL EJECUTIVO I</t>
  </si>
  <si>
    <t>13206-ADMINISTRACION DIRECTIVA-ADMINISTRACION AUXILIAR</t>
  </si>
  <si>
    <t>OFICIAL EJECUTIVO II</t>
  </si>
  <si>
    <t>13207-ADMINISTRACION DIRECTIVA-ADMINISTRACION AUXILIAR</t>
  </si>
  <si>
    <t>OFICIAL EJECUTIVO III</t>
  </si>
  <si>
    <t>13208-ADMINISTRACION DIRECTIVA-ADMINISTRACION AUXILIAR</t>
  </si>
  <si>
    <t>OFICIAL EN SALUD, SEGURIDAD OCUPACIONAL Y AMBIENTAL I</t>
  </si>
  <si>
    <t>29-9012</t>
  </si>
  <si>
    <t>22226-SALUD, SEGURIDAD OCUPACIONAL Y AMBIENTAL-PROTECCION Y VIGILANCIA</t>
  </si>
  <si>
    <t>OFICIAL EN SALUD, SEGURIDAD OCUPACIONAL Y AMBIENTAL II</t>
  </si>
  <si>
    <t>22227-SALUD, SEGURIDAD OCUPACIONAL Y AMBIENTAL-PROTECCION Y VIGILANCIA</t>
  </si>
  <si>
    <t>OFICIAL EN SALUD, SEGURIDAD OCUPACIONAL Y AMBIENTAL III</t>
  </si>
  <si>
    <t>22228-SALUD, SEGURIDAD OCUPACIONAL Y AMBIENTAL-PROTECCION Y VIGILANCIA</t>
  </si>
  <si>
    <t>OFICIAL PAGADOR I</t>
  </si>
  <si>
    <t>43-3021</t>
  </si>
  <si>
    <t>17121-RECAUDACIONES Y DESEMBOLSOS-FINANZAS Y CONTROL FISCAL</t>
  </si>
  <si>
    <t>OFICIAL PAGADOR II</t>
  </si>
  <si>
    <t>17122-RECAUDACIONES Y DESEMBOLSOS-FINANZAS Y CONTROL FISCAL</t>
  </si>
  <si>
    <t>OFICINA DE ASUNTOS ESTUDIANTILES II</t>
  </si>
  <si>
    <t>14124-ADMISION, EVALUACION Y REGISTRO-ADMINISTRACION UNIVERSITARIA</t>
  </si>
  <si>
    <t>OFICINISTA POSTAL I</t>
  </si>
  <si>
    <t>11128-OFICINESCAS-OFICINA EN GENERAL</t>
  </si>
  <si>
    <t>OFICINISTA POSTAL II</t>
  </si>
  <si>
    <t>11129-OFICINESCAS-OFICINA EN GENERAL</t>
  </si>
  <si>
    <t>OPERADOR(A) DE COMPUTADOR ELECTRONICO I</t>
  </si>
  <si>
    <t>43-9011</t>
  </si>
  <si>
    <t>15121-PROCESAMIENTO DE DATOS-TECNOLOGIAS DE INFORMACION</t>
  </si>
  <si>
    <t>OPERADOR(A) DE COMPUTADOR ELECTRONICO II</t>
  </si>
  <si>
    <t>15122-PROCESAMIENTO DE DATOS-TECNOLOGIAS DE INFORMACION</t>
  </si>
  <si>
    <t>OPERADOR(A) DE CUADRO TELEFONICO</t>
  </si>
  <si>
    <t>43-2021</t>
  </si>
  <si>
    <t>11211-OPERACION DE EQUIPO DE OFICINA-OFICINA EN GENERAL</t>
  </si>
  <si>
    <t>OPERADOR(A) DE EQUIPO AGRICOLA</t>
  </si>
  <si>
    <t>45-2091</t>
  </si>
  <si>
    <t>25226-OPERACION DE EQUIPO DE MOTOR MISCELANEO-OPERACION DE EQUIPO DE MOTOR</t>
  </si>
  <si>
    <t>OPERADOR(A) DE EQUIPO ELECTRONICO DE FOTOCOMPOSICION TIPOGAFRICA</t>
  </si>
  <si>
    <t>51-5112</t>
  </si>
  <si>
    <t>24541-OFICIOS DE IMPRENTA-OFICIOS</t>
  </si>
  <si>
    <t>OPERADOR(A) DE EQUIPO PESADO</t>
  </si>
  <si>
    <t>53-7051</t>
  </si>
  <si>
    <t>25121-EQUIPO AUTOMOTRIZ-OPERACION DE EQUIPO DE MOTOR</t>
  </si>
  <si>
    <t>OPERADOR(A) DE INCINERADOR</t>
  </si>
  <si>
    <t>51-9051</t>
  </si>
  <si>
    <t>22240-SALUD, SEGURIDAD OCUPACIONAL Y AMBIENTAL-PROTECCION Y VIGILANCIA</t>
  </si>
  <si>
    <t>OPERADOR(A) DE MAQUINAS REPRODUCTORAS</t>
  </si>
  <si>
    <t>43-9071</t>
  </si>
  <si>
    <t>11201-OPERACION DE EQUIPO DE OFICINA-OFICINA EN GENERAL</t>
  </si>
  <si>
    <t>OPERADOR(A) DE VARIOTIPO</t>
  </si>
  <si>
    <t>24546-OFICIOS DE IMPRENTA-OFICIOS</t>
  </si>
  <si>
    <t>PATOLOGO(A) DEL HABLA/LENGUAJE</t>
  </si>
  <si>
    <t>29-1127</t>
  </si>
  <si>
    <t>31521-TERAPIA-SERVICIOS MEDICOS</t>
  </si>
  <si>
    <t>NoDocenteBasica23</t>
  </si>
  <si>
    <t>PINTOR(A)</t>
  </si>
  <si>
    <t>47-2141</t>
  </si>
  <si>
    <t>24121-OFICIOS EN CONSTRUCCION-OFICIOS</t>
  </si>
  <si>
    <t>PLOMERO(A)</t>
  </si>
  <si>
    <t>47-2152</t>
  </si>
  <si>
    <t>24126-OFICIOS EN CONSTRUCCION-OFICIOS</t>
  </si>
  <si>
    <t>PRENSISTA DE FOTOLITOGRAFIA</t>
  </si>
  <si>
    <t>24518-OFICIOS DE IMPRENTA-OFICIOS</t>
  </si>
  <si>
    <t>PRESIDENTE(A)</t>
  </si>
  <si>
    <t>70101-N/A-AUTORIDADES UNIVERSITARIAS</t>
  </si>
  <si>
    <t>PROCURADOR(A) ESTUDIANTIL</t>
  </si>
  <si>
    <t>23-1022</t>
  </si>
  <si>
    <t>76125-N/A-EMPLEADOS AUXILIARES</t>
  </si>
  <si>
    <t>PRODUCTOR(A) DE PROGRAMAS RADIALES MUSICALES</t>
  </si>
  <si>
    <t>27-2012</t>
  </si>
  <si>
    <t>43260-RECURSOS AUDIOVISUALES-ARTES GRAFICAS, AUDIOVISUAL Y FOTOGRAFIA</t>
  </si>
  <si>
    <t>90806-PROFESOR ADJUNTO-PROFESORES</t>
  </si>
  <si>
    <t>PROFESOR GEOGRAFICO</t>
  </si>
  <si>
    <t>90807-PROFESOR GEOGRAFICO-PROFESORES</t>
  </si>
  <si>
    <t>90805-PROFESOR RESIDENTE-PROFESOREES</t>
  </si>
  <si>
    <t>90804-PROFESOR(A) VISITANTE-PROFESOR(A) VISITANTE-PROFESORES</t>
  </si>
  <si>
    <t>PROGRAMADOR(A) DE SISTEMAS ELECTRONICOS I</t>
  </si>
  <si>
    <t>15-1131</t>
  </si>
  <si>
    <t>15201-DESARROLLO DE SISTEMAS-TECNOLOGIAS DE INFORMACION</t>
  </si>
  <si>
    <t>PROGRAMADOR(A) DE SISTEMAS ELECTRONICOS II</t>
  </si>
  <si>
    <t>15202-DESARROLLO DE SISTEMAS-TECNOLOGIAS DE INFORMACION</t>
  </si>
  <si>
    <t>90171-PSICOLOGO I-PSICOLOGOS</t>
  </si>
  <si>
    <t>90172-PSICOLOGO II-PSICOLOGOS</t>
  </si>
  <si>
    <t>90173-PSICOLOGO III-PSICOLOGOS</t>
  </si>
  <si>
    <t>90174-PSICOLOGO IV-PSICOLOGOS</t>
  </si>
  <si>
    <t>RECAUDADOR(A)</t>
  </si>
  <si>
    <t>13-1131</t>
  </si>
  <si>
    <t>17111-RECAUDACIONES Y DESEMBOLSOS-FINANZAS Y CONTROL FISCAL</t>
  </si>
  <si>
    <t>RECEPCIONISTA</t>
  </si>
  <si>
    <t>11111-OFICINESCAS-OFICINA EN GENERAL</t>
  </si>
  <si>
    <t>RECTOR(A)</t>
  </si>
  <si>
    <t>70105-N/A-AUTORIDADES UNIVERSITARIAS</t>
  </si>
  <si>
    <t>REDACTOR(A) DE INFORMACION</t>
  </si>
  <si>
    <t>27-3042</t>
  </si>
  <si>
    <t>13301-REDACCION, EDICION Y COMUNICACIONES-ADMINISTRACION AUXILIAR</t>
  </si>
  <si>
    <t>REGISTRADOR(A)</t>
  </si>
  <si>
    <t>75455-N/A-OTRAS OCUPACIONES DIRECTIVAS</t>
  </si>
  <si>
    <t>REGISTRADOR(A) ASOCIADO I</t>
  </si>
  <si>
    <t>14174-ADMISION, EVALUACION Y REGISTRO-ADMINISTRACION UNIVERSITARIA</t>
  </si>
  <si>
    <t>REGISTRADOR(A) ASOCIADO II</t>
  </si>
  <si>
    <t>14175-ADMISION, EVALUACION Y REGISTRO-ADMINISTRACION UNIVERSITARIA</t>
  </si>
  <si>
    <t>REGISTRADOR(A) AUXILIAR</t>
  </si>
  <si>
    <t>14166-ADMISION, EVALUACION Y REGISTRO-ADMINISTRACION UNIVERSITARIA</t>
  </si>
  <si>
    <t>REGISTRADOR(A) DE COLECCIONES</t>
  </si>
  <si>
    <t>25-9011</t>
  </si>
  <si>
    <t>14411-ADMINISTRACION DE MUSEOS-ADMINISTRACION UNIVERSITARIA</t>
  </si>
  <si>
    <t>REGISTRADOR(A) DE DATOS DE SISTEMAS EN LINEA I</t>
  </si>
  <si>
    <t>43-9021</t>
  </si>
  <si>
    <t>15102-PROCESAMIENTO DE DATOS-TECNOLOGIAS DE INFORMACION</t>
  </si>
  <si>
    <t>REGISTRADOR(A) DE DATOS DE SISTEMAS EN LINEA II</t>
  </si>
  <si>
    <t>15103-PROCESAMIENTO DE DATOS-TECNOLOGIAS DE INFORMACION</t>
  </si>
  <si>
    <t>REGISTRADOR(A) DE DATOS DE SISTEMAS EN LINEA III</t>
  </si>
  <si>
    <t>15104-PROCESAMIENTO DE DATOS-TECNOLOGIAS DE INFORMACION</t>
  </si>
  <si>
    <t>REPARADOR(A) GENERAL</t>
  </si>
  <si>
    <t>24131-OFICIOS EN CONSTRUCCION-OFICIOS</t>
  </si>
  <si>
    <t>REPRESENTANTE DE VENTAS</t>
  </si>
  <si>
    <t>43-3099</t>
  </si>
  <si>
    <t>12131-COMPRAS, SUMINISTROS Y VENTAS-COMPRAS, SUMINISTROS Y VENTAS</t>
  </si>
  <si>
    <t>SALVAVIDAS</t>
  </si>
  <si>
    <t>33-9092</t>
  </si>
  <si>
    <t>31616-EDUCACION EN SALUD Y EDUCACION FISICA-SERVICIOS MEDICOS</t>
  </si>
  <si>
    <t>SECRETARIO(A) ADMINISTRATIVO(A) I</t>
  </si>
  <si>
    <t>11401-SECRETARIALES-OFICINA EN GENERAL</t>
  </si>
  <si>
    <t>SECRETARIO(A) ADMINISTRATIVO(A) II</t>
  </si>
  <si>
    <t>11402-SECRETARIALES-OFICINA EN GENERAL</t>
  </si>
  <si>
    <t>SECRETARIO(A) ADMINISTRATIVO(A) III</t>
  </si>
  <si>
    <t>11403-SECRETARIALES-OFICINA EN GENERAL</t>
  </si>
  <si>
    <t>SECRETARIO(A) ADMINISTRATIVO(A) IV</t>
  </si>
  <si>
    <t>11404-SECRETARIALES-OFICINA EN GENERAL</t>
  </si>
  <si>
    <t>SECRETARIO(A) ADMINISTRATIVO(A) V</t>
  </si>
  <si>
    <t>11405-SECRETARIALES-OFICINA EN GENERAL</t>
  </si>
  <si>
    <t>SECRETARIO(A) CONFIDENCIAL</t>
  </si>
  <si>
    <t>43-6011</t>
  </si>
  <si>
    <t>74125-N/A-EMPLEADOS AUXILIARES</t>
  </si>
  <si>
    <t>SECRETARIO(A) DE LA JUNTA DE SUBASTAS</t>
  </si>
  <si>
    <t>72110-N/A-ASESORES DEL PRESIDENTE</t>
  </si>
  <si>
    <t>SECRETARIO(A) DE RECORD</t>
  </si>
  <si>
    <t>11426-SECRETARIALES-OFICINA EN GENERAL</t>
  </si>
  <si>
    <t>SECRETARIO(A) DEL PRESIDENTE DE LA JUNTA DE SINDICOS</t>
  </si>
  <si>
    <t>11431-SECRETARIALES-OFICINA EN GENERAL</t>
  </si>
  <si>
    <t>SECRETARIO(A) DEL RECTOR DE COLEGIO UNIVIVERSITARIO</t>
  </si>
  <si>
    <t>11409-SECRETARIALES-OFICINA EN GENERAL</t>
  </si>
  <si>
    <t>SECRETARIO(A) DEL RECTOR DE RECINTO</t>
  </si>
  <si>
    <t>11411-SECRETARIALES-OFICINA EN GENERAL</t>
  </si>
  <si>
    <t>SECRETARIO(A) EJECUTIVO JUNTA DE GOBIERNO</t>
  </si>
  <si>
    <t>71320-N/A-OTRAS OCUPACIONES</t>
  </si>
  <si>
    <t>SECRETARIO(A) EJECUTIVO(A) I</t>
  </si>
  <si>
    <t>11406-SECRETARIALES-OFICINA EN GENERAL</t>
  </si>
  <si>
    <t>SECRETARIO(A) EJECUTIVO(A) II</t>
  </si>
  <si>
    <t>11407-SECRETARIALES-OFICINA EN GENERAL</t>
  </si>
  <si>
    <t>SECRETARIO(A) JUNTA ADMINISTRATIVA</t>
  </si>
  <si>
    <t>73201-N/A-SECRETARIOS</t>
  </si>
  <si>
    <t>UNIVERSIDAD DE PUERTO RICO</t>
  </si>
  <si>
    <t>OFICINA DE RECURSOS HUMANOS</t>
  </si>
  <si>
    <t>Año Fiscal:</t>
  </si>
  <si>
    <t>Número de Referencia:</t>
  </si>
  <si>
    <t>1. Nombre:</t>
  </si>
  <si>
    <t>2. Núm.Empleado:</t>
  </si>
  <si>
    <t>3. Transacción:</t>
  </si>
  <si>
    <t>5. Preparación Académica</t>
  </si>
  <si>
    <t xml:space="preserve">4. Propósito: </t>
  </si>
  <si>
    <t>6. Jornada:</t>
  </si>
  <si>
    <t>Completa:</t>
  </si>
  <si>
    <t>Parcial:</t>
  </si>
  <si>
    <t xml:space="preserve"> Horas semanales</t>
  </si>
  <si>
    <t>año</t>
  </si>
  <si>
    <t xml:space="preserve">8. Fecha de Terminación </t>
  </si>
  <si>
    <t>mes</t>
  </si>
  <si>
    <t>9. AEELA</t>
  </si>
  <si>
    <t>10. Retiro</t>
  </si>
  <si>
    <t>11. Plan Médico</t>
  </si>
  <si>
    <t>12. Tipo de Visa</t>
  </si>
  <si>
    <t>Si</t>
  </si>
  <si>
    <t>No</t>
  </si>
  <si>
    <t>N/A</t>
  </si>
  <si>
    <t>DATOS DE EMPLEO</t>
  </si>
  <si>
    <t>VIGENTE</t>
  </si>
  <si>
    <t>DESPUÉS DEL CAMBIO</t>
  </si>
  <si>
    <t>Sobre  Sueldo</t>
  </si>
  <si>
    <t>Aumentos Concedidos</t>
  </si>
  <si>
    <t>Quinquenios  Retenidos</t>
  </si>
  <si>
    <t>Número de Cuenta</t>
  </si>
  <si>
    <t>Función Principal y Título del
Proyecto</t>
  </si>
  <si>
    <t>Salario Mensual</t>
  </si>
  <si>
    <t>Salario por Hora</t>
  </si>
  <si>
    <t>Certificación de Fondos</t>
  </si>
  <si>
    <t>Comienza</t>
  </si>
  <si>
    <t>Termina</t>
  </si>
  <si>
    <t>Sub Total:</t>
  </si>
  <si>
    <t xml:space="preserve">TOTAL : </t>
  </si>
  <si>
    <t>Firma del Empleado</t>
  </si>
  <si>
    <t>Fecha</t>
  </si>
  <si>
    <t>Director(a) de Recursos Humanos</t>
  </si>
  <si>
    <t>Supervisor Inmediato</t>
  </si>
  <si>
    <t>Director(a) de Presupuesto/Finanzas</t>
  </si>
  <si>
    <t>Director Departamento o Sección</t>
  </si>
  <si>
    <t>Autoridad Nominadora o su Representante Autorizado</t>
  </si>
  <si>
    <t>Decano o Director de Oficina</t>
  </si>
  <si>
    <t>PI/PD Proyecto Fondos Externos</t>
  </si>
  <si>
    <t xml:space="preserve">Employee Name </t>
  </si>
  <si>
    <t>Per pay period</t>
  </si>
  <si>
    <t xml:space="preserve">Department/ Faculty </t>
  </si>
  <si>
    <t>Salary paid</t>
  </si>
  <si>
    <t>Effort Report Period</t>
  </si>
  <si>
    <t>Base Salary</t>
  </si>
  <si>
    <t>over 12 months/2</t>
  </si>
  <si>
    <t>Annual Base Salary</t>
  </si>
  <si>
    <t>Bimonthly Salary</t>
  </si>
  <si>
    <t>Per Pay Period</t>
  </si>
  <si>
    <t>Committed</t>
  </si>
  <si>
    <t xml:space="preserve">Direct </t>
  </si>
  <si>
    <t>Project Name and Sponsor Agency</t>
  </si>
  <si>
    <t>Grant Award #</t>
  </si>
  <si>
    <t xml:space="preserve">Sponsored Account </t>
  </si>
  <si>
    <t>or Awarded</t>
  </si>
  <si>
    <t>Charge $</t>
  </si>
  <si>
    <t>Cost Sharing</t>
  </si>
  <si>
    <t>University Funds</t>
  </si>
  <si>
    <t>Totals</t>
  </si>
  <si>
    <t>dia</t>
  </si>
  <si>
    <t>14. Exento</t>
  </si>
  <si>
    <t>No Exento</t>
  </si>
  <si>
    <t>15.  Escala de Retribución (cat, nivel, quinquenio)</t>
  </si>
  <si>
    <t xml:space="preserve">16. Facultad, Departamento, Decanato, Oficina </t>
  </si>
  <si>
    <t>Porciento de Esfuerzo</t>
  </si>
  <si>
    <t xml:space="preserve">No    </t>
  </si>
  <si>
    <t>Tipo de Nombramiento</t>
  </si>
  <si>
    <t>Nombramiento Permanente</t>
  </si>
  <si>
    <t>Nombramiento Probatorio</t>
  </si>
  <si>
    <t>Nombramiento Sustituto</t>
  </si>
  <si>
    <t>Nombramiento Temporero</t>
  </si>
  <si>
    <t>Nombramiento Especial</t>
  </si>
  <si>
    <t>Nombramiento Conjunto</t>
  </si>
  <si>
    <t>Nombramiento Adjunto</t>
  </si>
  <si>
    <t>Contrato de Servicios</t>
  </si>
  <si>
    <t>Confianza</t>
  </si>
  <si>
    <t>CSP - Jubilado</t>
  </si>
  <si>
    <t>Permanente Condicionado</t>
  </si>
  <si>
    <t>Geographical Full Time</t>
  </si>
  <si>
    <t>Tarea Parcial</t>
  </si>
  <si>
    <t>Prep Académica</t>
  </si>
  <si>
    <t>Grado Asociado</t>
  </si>
  <si>
    <t>Bachillerato</t>
  </si>
  <si>
    <t>Maestría</t>
  </si>
  <si>
    <t>Doctorado</t>
  </si>
  <si>
    <t>Cuarto Año</t>
  </si>
  <si>
    <t>Cuarto Año y Curso</t>
  </si>
  <si>
    <t>Sexto Grado</t>
  </si>
  <si>
    <t>Otro</t>
  </si>
  <si>
    <t>RCM-F Doctor Medicina-Ciencias Clínicas</t>
  </si>
  <si>
    <t>Propósito</t>
  </si>
  <si>
    <t>Grupo Trabajo/Códig Asig.</t>
  </si>
  <si>
    <t>Facultad, Departamento u Oficina</t>
  </si>
  <si>
    <t>Título/Rango</t>
  </si>
  <si>
    <t>Clase de Servicio</t>
  </si>
  <si>
    <t>Código de Pago</t>
  </si>
  <si>
    <t>Escala Docente Aplicable</t>
  </si>
  <si>
    <t>2011-2012</t>
  </si>
  <si>
    <t>A (Clasificado/HEEND)</t>
  </si>
  <si>
    <t xml:space="preserve">     *</t>
  </si>
  <si>
    <t>Docente</t>
  </si>
  <si>
    <t>2012-2013</t>
  </si>
  <si>
    <t>Aumentos de Sueldos al Personal</t>
  </si>
  <si>
    <t>C (No-Clasificado)</t>
  </si>
  <si>
    <t>No-Docente</t>
  </si>
  <si>
    <t>Varios</t>
  </si>
  <si>
    <t>UPR-A Básica</t>
  </si>
  <si>
    <t>2013-2014</t>
  </si>
  <si>
    <t>Aumentos por Méritos</t>
  </si>
  <si>
    <t>C (Clase Interna)</t>
  </si>
  <si>
    <t>1000  Sueldos, Jornales, Bonificaciones (Global)</t>
  </si>
  <si>
    <t>RCM-D Básica</t>
  </si>
  <si>
    <t>2014-2015</t>
  </si>
  <si>
    <t>Aumentos por Niveles Intermedios</t>
  </si>
  <si>
    <t>E (Sindicato)</t>
  </si>
  <si>
    <t>1010  Sueldos Personal Docente y No Docente</t>
  </si>
  <si>
    <t>RCM-E Doctor Ciencias Básicas</t>
  </si>
  <si>
    <t>2016-2017</t>
  </si>
  <si>
    <t>Cambio Dept., Cuenta, Decanato</t>
  </si>
  <si>
    <t>1013  Contrato Docente</t>
  </si>
  <si>
    <t>Cambio en Cuenta, Ajuste en Horas y Salario</t>
  </si>
  <si>
    <t>1014  Sueldo Personal Docente por Contrato Verano</t>
  </si>
  <si>
    <t>2015-2016</t>
  </si>
  <si>
    <t>Cambio en Tipo Nombramiento</t>
  </si>
  <si>
    <t>1016  Docente Temporero</t>
  </si>
  <si>
    <t>2017-2018</t>
  </si>
  <si>
    <t>Cambio en Título</t>
  </si>
  <si>
    <t>1020  Personal Docente: proyectos especiales y/o investigación</t>
  </si>
  <si>
    <t>2018-2019</t>
  </si>
  <si>
    <t>Cambio en Título y Ajuste en Salario</t>
  </si>
  <si>
    <t>1029  Personal No Docente:proyectos especiales y/o investigación</t>
  </si>
  <si>
    <t>2019-2020</t>
  </si>
  <si>
    <t>Contrato Servicios Personales</t>
  </si>
  <si>
    <t>1031  Sueldo Personal No Docente con Nombramiento a Tarea Parcial</t>
  </si>
  <si>
    <t>2021-2022</t>
  </si>
  <si>
    <t>1040  Contrato</t>
  </si>
  <si>
    <t>2023-2024</t>
  </si>
  <si>
    <t>Distribución de Sueldo en Cuenta</t>
  </si>
  <si>
    <t>1082  Bono de Navidad</t>
  </si>
  <si>
    <t>Distribución de Sueldo y Cambio en Cuenta</t>
  </si>
  <si>
    <t>1083  Quinquenios</t>
  </si>
  <si>
    <t>Extensión de Nombramiento</t>
  </si>
  <si>
    <t>1084  Licencias Acumuladas Ordinarias y por Enfermedad</t>
  </si>
  <si>
    <t>Extensión de Nombramiento y Cambio en Cuenta</t>
  </si>
  <si>
    <t>1086  Bonificación Prep. Acad.</t>
  </si>
  <si>
    <t>Fecha de Terminación</t>
  </si>
  <si>
    <t>1088  Aumentos por Méritos</t>
  </si>
  <si>
    <t>1089  Reclasificación de Puestos</t>
  </si>
  <si>
    <t>Nuevo Nombramiento</t>
  </si>
  <si>
    <t>1090  Asensos al Personal Docente</t>
  </si>
  <si>
    <t>Otorgación de Quinquenio</t>
  </si>
  <si>
    <t>1091  Aumentos de Sueldo al Personal</t>
  </si>
  <si>
    <t>1092  Exceso de Licencia Ordinaria</t>
  </si>
  <si>
    <t>Titulo</t>
  </si>
  <si>
    <t>1093  Exceso de Licencia por Enfermedad</t>
  </si>
  <si>
    <t>1094  Ayuda Especial Verano</t>
  </si>
  <si>
    <t>1095  Beneficio Personal Federación Laborista (Turnos Especiales)</t>
  </si>
  <si>
    <t>2000  Beneficios a Empleados (Global)</t>
  </si>
  <si>
    <t>2010  Ayuda Económica Personal Docente (Global)</t>
  </si>
  <si>
    <t>2035    Aportación Patronal Plan de Ahorros Federal</t>
  </si>
  <si>
    <t>2036    Aportación Seguro Accidentes del Trabajo e Incapacidad Federal</t>
  </si>
  <si>
    <t>2037    2040  Aportaciones Patronales Estatales</t>
  </si>
  <si>
    <t>2038    2041  Aportación Patronal Fondo de Retiro Estatal</t>
  </si>
  <si>
    <t>2039    2042  Aportación Patronal Seguro Social Choferil</t>
  </si>
  <si>
    <t>2043    Aportación Patronal Fondo de Retiro para Maestros</t>
  </si>
  <si>
    <t>2044    Seguro por Desempleo</t>
  </si>
  <si>
    <t>2045    Aportación Seguro Accidentes del Trabajo e Incapacidad Estatal</t>
  </si>
  <si>
    <t>2051   Aportación Patronal Sist. Retiro</t>
  </si>
  <si>
    <t>2053     Seguro  Médico UPR</t>
  </si>
  <si>
    <t>2057  Obvenciones</t>
  </si>
  <si>
    <t>9100  Costos Indirectos</t>
  </si>
  <si>
    <t>Renovación</t>
  </si>
  <si>
    <t>RANGO DOCENTE ENSEÑANZA</t>
  </si>
  <si>
    <t>CATEDRATICO</t>
  </si>
  <si>
    <t>INVESTIGADOR</t>
  </si>
  <si>
    <t>INVESTIGADOR AUXILIAR</t>
  </si>
  <si>
    <t>INSTRUCTOR</t>
  </si>
  <si>
    <t>CATEDRATICO AUXILIAR</t>
  </si>
  <si>
    <t>PROFESOR ADJUNTO</t>
  </si>
  <si>
    <t>RANGO DOCENTE INVESTIGACION</t>
  </si>
  <si>
    <t>INVESTIGADOR ASISTENTE</t>
  </si>
  <si>
    <t>RANGO DOCENTE CONSEJEROS</t>
  </si>
  <si>
    <t>CONSEJERO II</t>
  </si>
  <si>
    <t>CONSEJERO III</t>
  </si>
  <si>
    <t>RANGO DOCENTE TRAB. SOCIALES</t>
  </si>
  <si>
    <t>TRABAJADOR SOCIAL I</t>
  </si>
  <si>
    <t>TRABAJADOR SOCIAL III</t>
  </si>
  <si>
    <t>TRABAJADOR SOCIAL IV</t>
  </si>
  <si>
    <t>TRABAJADOR SOCIAL II</t>
  </si>
  <si>
    <t xml:space="preserve"> CONSEJERO IV</t>
  </si>
  <si>
    <t>RANGO DOCENTE PSICOLOGOS</t>
  </si>
  <si>
    <t>PSICOLOGO I</t>
  </si>
  <si>
    <t>PSICOLOGO II</t>
  </si>
  <si>
    <t>PSICOLOGO III</t>
  </si>
  <si>
    <t>PSICOLOGO IV</t>
  </si>
  <si>
    <t>ESPECIALISTA DE EXTENSION</t>
  </si>
  <si>
    <t>ESPECIALISTA ASIST. EXTENSION</t>
  </si>
  <si>
    <t>ESPECIALISTA AUX. EXTENSION</t>
  </si>
  <si>
    <t>ESPECIALISTA ASOC. EXTENSION</t>
  </si>
  <si>
    <t>ESPECIALISTA EXTENSION</t>
  </si>
  <si>
    <t>AGENTE AGRICOLA ASOC. EXT.</t>
  </si>
  <si>
    <t>AGENTE AGRICOLA EXTENSION</t>
  </si>
  <si>
    <t>RANGO DOCENTE ECON. HOGAR EXT.</t>
  </si>
  <si>
    <t>ECONOMISTA HOGAR ASIST. EXT.</t>
  </si>
  <si>
    <t>ECONOMISTA HOGAR AUX. EXT.</t>
  </si>
  <si>
    <t>ECONOMISTA HOGAR ASOC. EXT.</t>
  </si>
  <si>
    <t>RANGO DOCENTE BIBLIOTECARIOS</t>
  </si>
  <si>
    <t>BIBLIOTECARIO I</t>
  </si>
  <si>
    <t>BIBLIOTECARIO II</t>
  </si>
  <si>
    <t>BIBLIOTECARIO III</t>
  </si>
  <si>
    <t>BIBLIOTECARIO IV</t>
  </si>
  <si>
    <t>INVESTIGADOR POST DOCTORAL</t>
  </si>
  <si>
    <t>BONIFICACION ADMONISTRATIVA</t>
  </si>
  <si>
    <t>CONFERENCIANTE</t>
  </si>
  <si>
    <t>CONFERENCIANTE VISITANTE</t>
  </si>
  <si>
    <t>PROFESOR VISITANTE</t>
  </si>
  <si>
    <t>PROFESOR RESIDENTE</t>
  </si>
  <si>
    <t>Periodo de Ejecución</t>
  </si>
  <si>
    <t xml:space="preserve">NOTIFICACIÓN DE CAMBIO Y TRANSACCIÓN DE PERSONAL CON DISTRIBUCIÓN DE SALARIO </t>
  </si>
  <si>
    <t>Salario Total por Periodo de ejecución</t>
  </si>
  <si>
    <t>13.</t>
  </si>
  <si>
    <t>2020-2021</t>
  </si>
  <si>
    <t>2022-2023</t>
  </si>
  <si>
    <t>2024-2025</t>
  </si>
  <si>
    <t>2025-2026</t>
  </si>
  <si>
    <t>Año de Fiscal</t>
  </si>
  <si>
    <t>Encasillado 5</t>
  </si>
  <si>
    <t>Encasillado 18</t>
  </si>
  <si>
    <t>Encasillado 4</t>
  </si>
  <si>
    <t>Encasillado 17</t>
  </si>
  <si>
    <t xml:space="preserve">Cambio en cuenta    </t>
  </si>
  <si>
    <t>Cambio de Jornada</t>
  </si>
  <si>
    <t>SALARIO SEGUN ESCALA</t>
  </si>
  <si>
    <t xml:space="preserve">BONIFICACION ADMINISTRATIVA </t>
  </si>
  <si>
    <t>BONIFICACION ADMINISTRATIVA VERANO</t>
  </si>
  <si>
    <t>AYUDA ECONOMICA</t>
  </si>
  <si>
    <t>BONO DE NAVIDAD</t>
  </si>
  <si>
    <t>BONO NO RECURRENTE</t>
  </si>
  <si>
    <t>COMP DOC PROY INV</t>
  </si>
  <si>
    <t>COMP DOCENTE</t>
  </si>
  <si>
    <t>COMP GUARDIAS MEDICAS</t>
  </si>
  <si>
    <t>COMP NO DOC PROY INV</t>
  </si>
  <si>
    <t>COMP NO DOC TIEMPO CERT</t>
  </si>
  <si>
    <t>COMP NO DOCENTE</t>
  </si>
  <si>
    <t>DIF REQ ESP PUESTO</t>
  </si>
  <si>
    <t>DIF TAREA ADICIONAL</t>
  </si>
  <si>
    <t>DIF TAREA ALTO RIESGO</t>
  </si>
  <si>
    <t>DIF TURNO TRAB SINDICATO</t>
  </si>
  <si>
    <t>DIF TURNO TRABAJO FEDERACION</t>
  </si>
  <si>
    <t>DIF UBIC GEOGRAFICA</t>
  </si>
  <si>
    <t>DIST PLAN PRACTICA INTRAMURAL</t>
  </si>
  <si>
    <t>FONDO PROT TRAB</t>
  </si>
  <si>
    <t>HORAS CERTIFICADAS</t>
  </si>
  <si>
    <t>INCENTIVO</t>
  </si>
  <si>
    <t>INCENTIVO INST DOCENTE</t>
  </si>
  <si>
    <t>INDEMNIZACION</t>
  </si>
  <si>
    <t>OBVENCION GASTOS ACADEMICOS</t>
  </si>
  <si>
    <t>OBVENCION UNIFORMES</t>
  </si>
  <si>
    <t>PAGO GLOBAL EXCESO LE</t>
  </si>
  <si>
    <t>PAGO GLOBAL EXCESO LO</t>
  </si>
  <si>
    <t>PAGO GLOBAL LE</t>
  </si>
  <si>
    <t>PAGO GLOBAL LO</t>
  </si>
  <si>
    <t>PAGO GLOBAL LO CONT SERV</t>
  </si>
  <si>
    <t>PAGO GLOBAL LO DIF EN SUELDO</t>
  </si>
  <si>
    <t>PAGO GLOBAL LO REINTEGRO CAT</t>
  </si>
  <si>
    <t>PLAN MEDICO ASOC DE MAESTROS ER</t>
  </si>
  <si>
    <t>PLAN MEDICO ER</t>
  </si>
  <si>
    <t>PLAN MEDICO FARMACIA ER</t>
  </si>
  <si>
    <t>PLAN MEDICO SINDICATO ER</t>
  </si>
  <si>
    <t>RET CIVIL SERV RET SYSTEM ER Contribution</t>
  </si>
  <si>
    <t>RET GOBIERNO ELA ER Contribution</t>
  </si>
  <si>
    <t>RET TEACHERS INS ER Contribution</t>
  </si>
  <si>
    <t>RET UPR 001 COORD 4 A 6_5 ST ER Contribution</t>
  </si>
  <si>
    <t>RET UPR 002 COORD 4 A 6_5 C55 CT 35K ER Contribution</t>
  </si>
  <si>
    <t>RET UPR 003 COORD 5 C37 CT 35K ER Contribution</t>
  </si>
  <si>
    <t>RET UPR 004 SUP 7 C55 CT 35K ER Contribution</t>
  </si>
  <si>
    <t>RET UPR 005 SUP 7 ST ER Contribution</t>
  </si>
  <si>
    <t>RET UPR 006 SUP 8 C55 CT 35K ER Contribution</t>
  </si>
  <si>
    <t>RET UPR 014 COORD 9 C37 CT 50K ER Contribution</t>
  </si>
  <si>
    <t>RET UPR 015 SUP 9 C55 CT 50K ER Contribution</t>
  </si>
  <si>
    <t>RET UPR 016 COORD 9 C55 CT 50K ER Contribution</t>
  </si>
  <si>
    <t>RET UPR 017 COORD 11 C37 CT 69K ER Contribution</t>
  </si>
  <si>
    <t>RET UPR 018 COORD 11 C55 CT 69K ER Contribution</t>
  </si>
  <si>
    <t>RET UPR 019 SUP 11 C55 CT 69K ER Contribution</t>
  </si>
  <si>
    <t>RET UPR 023 SUP 11 C102 CT 69K ER Contribution</t>
  </si>
  <si>
    <t>RET UPR 024 COORD 6 C37 CT 35K C140 ER Contribution</t>
  </si>
  <si>
    <t>RET UPR 025 SUP 8 C55 CT 35K C140 ER Contribution</t>
  </si>
  <si>
    <t>RET UPR 026 SUP 8 C55 ST C140 ER Contribution</t>
  </si>
  <si>
    <t>RET UPR 027 SUP 9 C55 CT 35K C140 ER Contribution</t>
  </si>
  <si>
    <t>RET UPR 028 SUP 12 C102 CT 69K C140 ER Contribution</t>
  </si>
  <si>
    <t>RET UPR 029 SUP 12 C140 CT 69K ER Contribution</t>
  </si>
  <si>
    <t>RET UPR 044 SUP 10 C55 CT 50K C140 ER Contribution</t>
  </si>
  <si>
    <t>RET UPR 045 COORD 10 C55 CT 50K C140 ER Contribution</t>
  </si>
  <si>
    <t>RET UPR 046 COORD 12 C37 CT 69K C140 ER Contribution</t>
  </si>
  <si>
    <t>RET UPR 047 COORD 12 C55 CT 69K C140 ER Contribution</t>
  </si>
  <si>
    <t>RET UPR 048 SUP 12 C55 CT 69K C140 ER Contribution</t>
  </si>
  <si>
    <t>RET UPR 049 COORD 10 C37 CT 50K C140 ER Contribution</t>
  </si>
  <si>
    <t>RET UPR 055 COORD 5 A 7_5 ST C140 ER Contribution</t>
  </si>
  <si>
    <t>RET UPR 056 COORD 5 A7_5 C55 CT 35K C140 ER Contribution</t>
  </si>
  <si>
    <t>RET UPR 260 PREST PER</t>
  </si>
  <si>
    <t>SEGURO CHOFERIL ER</t>
  </si>
  <si>
    <t>SS_ER</t>
  </si>
  <si>
    <t>SUELDO VERANO INST</t>
  </si>
  <si>
    <t>SUELDO VERANO INV</t>
  </si>
  <si>
    <t>TIEMPO EXTRA DESASTRE</t>
  </si>
  <si>
    <t>TIEMPO EXTRA DOBLE</t>
  </si>
  <si>
    <t>TIEMPO EXTRA PERDIEM</t>
  </si>
  <si>
    <t>TIEMPO EXTRA SENCILLO</t>
  </si>
  <si>
    <t>TIEMPO EXTRA TIEMPO Y MEDIO</t>
  </si>
  <si>
    <t>TOTAL</t>
  </si>
  <si>
    <t>Formula</t>
  </si>
  <si>
    <t>Encasillado 20</t>
  </si>
  <si>
    <t>Estudiante</t>
  </si>
  <si>
    <t>Componentes de Salario</t>
  </si>
  <si>
    <t>Elementos de salario</t>
  </si>
  <si>
    <t xml:space="preserve">Total Salario Base Institucional </t>
  </si>
  <si>
    <t>TAREAS ADMINISTRATIVAS</t>
  </si>
  <si>
    <t>SERVICIOS CLÍNICOS</t>
  </si>
  <si>
    <t>OTROS</t>
  </si>
  <si>
    <t>CONFIANZA A PROBATORIO</t>
  </si>
  <si>
    <t>CONFIANZA A TEMPORERO</t>
  </si>
  <si>
    <t>CONFIANZA A SUSTITUTO</t>
  </si>
  <si>
    <t>CONFIANZA A ESPECIAL</t>
  </si>
  <si>
    <t>ESPECIAL A PERMANENTE</t>
  </si>
  <si>
    <t>ESPECIAL A PERMANENTE CONDICIONADO</t>
  </si>
  <si>
    <t>ESPECIAL A SUSTITUTO</t>
  </si>
  <si>
    <t>ESPECIAL A TEMPORERO</t>
  </si>
  <si>
    <t>ESPECIAL A PROBATORIO</t>
  </si>
  <si>
    <t>JORNAL A TEMPORERO</t>
  </si>
  <si>
    <t>JORNAL A PROBATORIO</t>
  </si>
  <si>
    <t>JORNAL A SUSTITUTO</t>
  </si>
  <si>
    <t>JORNAL A ESPECIAL</t>
  </si>
  <si>
    <t>PERMANENTE A CONFIANZA</t>
  </si>
  <si>
    <t>PROBATORIO A PERMANENTE</t>
  </si>
  <si>
    <t>SUSTITUTO A PERMANENTE</t>
  </si>
  <si>
    <t>SUSTITUTO A PROBATORIO</t>
  </si>
  <si>
    <t>SUSTITUTO A TEMPORERO</t>
  </si>
  <si>
    <t>SUSTITUTO A ESPECIAL</t>
  </si>
  <si>
    <t>TAREA PARCIAL A SUSTITUTO</t>
  </si>
  <si>
    <t>TAREA PARCIAL A PROBATORIO</t>
  </si>
  <si>
    <t>TEMPORERO A PERMANENTE</t>
  </si>
  <si>
    <t>TEMPORERO A PROBATORIO</t>
  </si>
  <si>
    <t>TEMPORERO A ESPECIAL</t>
  </si>
  <si>
    <t>TEMPORERO A SUSTITUTO</t>
  </si>
  <si>
    <t>OTROS: ESPECIFIQUE EN COMENTARIOS</t>
  </si>
  <si>
    <t>CATEDRA ESPECIAL</t>
  </si>
  <si>
    <t>CONTRATO JUBILADO DOCENTE</t>
  </si>
  <si>
    <t>CONTRATO JUBILADO NO DOCENTE</t>
  </si>
  <si>
    <t>CONTRATO LEY 100</t>
  </si>
  <si>
    <t>DENTRO DE LA MISMA UNIDAD INSTITUCIONAL O RECINTO</t>
  </si>
  <si>
    <t>COMPENSACIÓN ADICIONAL</t>
  </si>
  <si>
    <t>DIFERENCIAL</t>
  </si>
  <si>
    <t>OBVENCIÓN</t>
  </si>
  <si>
    <t>CAMBIO EN CUENTA</t>
  </si>
  <si>
    <t>CAMBIO EN DEPARTAMENTO U OFICINA</t>
  </si>
  <si>
    <t>CAMBIO EN FECHA DE EFECTIVIDAD</t>
  </si>
  <si>
    <t>CAMBIO EN FECHA DE TERMINACIÓN</t>
  </si>
  <si>
    <t>CAMBIO EN POSICIÓN</t>
  </si>
  <si>
    <t>CAMBIO EN SUELDO</t>
  </si>
  <si>
    <t>CAMBIO EN TAREA</t>
  </si>
  <si>
    <t>RECESO</t>
  </si>
  <si>
    <t>RETRIBUCIÓN INTERINATO</t>
  </si>
  <si>
    <t>DEDICARSE A LABOR ARTÍSTICA</t>
  </si>
  <si>
    <t>DEDICARSE A LABOR LITERARIA</t>
  </si>
  <si>
    <t>ENFERMEDAD</t>
  </si>
  <si>
    <t>ENSENAR EN OTRA INSTITUCIÓN</t>
  </si>
  <si>
    <t>ESCRIBIR LIBRO</t>
  </si>
  <si>
    <t>ESTUDIOS  CON AYUDA ECONÓMICA- OBTENER MAESTRIA</t>
  </si>
  <si>
    <t>ESTUDIOS - OBTENER DOCTORADO</t>
  </si>
  <si>
    <t>ESTUDIOS - OBTENER MAESTRIA</t>
  </si>
  <si>
    <t>ESTUDIOS - TESIS / DISERTACIÓN</t>
  </si>
  <si>
    <t>ESTUDIOS CON AYUDA ECONÓMICA - OBTENER DOCTORADO</t>
  </si>
  <si>
    <t>ESTUDIOS CON AYUDA ECONÓMICA - TESIS / DISERTACION</t>
  </si>
  <si>
    <t>INVESTIGACIÓN</t>
  </si>
  <si>
    <t>LICENCIA EN SERVICIO</t>
  </si>
  <si>
    <t>MATERNIDAD</t>
  </si>
  <si>
    <t>MÉDICO FAMILIAR</t>
  </si>
  <si>
    <t>MEJORAMIENTO PROFESIONAL Y CULTURAL</t>
  </si>
  <si>
    <t>MILITAR</t>
  </si>
  <si>
    <t>OTROS FINES</t>
  </si>
  <si>
    <t>PATERNIDAD</t>
  </si>
  <si>
    <t>CULTURAL</t>
  </si>
  <si>
    <t>DEPORTIVA</t>
  </si>
  <si>
    <t>DISPENSA OTORGADA POR LA JUNTA DE GOBIERNO</t>
  </si>
  <si>
    <t>FINES PERSONALES</t>
  </si>
  <si>
    <t>FSE</t>
  </si>
  <si>
    <t>SERVIR EN ORGANIZACIÓN CULTURAL</t>
  </si>
  <si>
    <t>SERVIR EN OTRA ORGANIZACIÓN ENSEÑANZA</t>
  </si>
  <si>
    <t>SINDICAL</t>
  </si>
  <si>
    <t>CAMBIO EN DEBERES, RESPONSABILIDAD O AUTORIDAD</t>
  </si>
  <si>
    <t>EVOLUCIÓN DE PUESTO</t>
  </si>
  <si>
    <t>MODIFICACIÓN PLAN DE CLASIFICACIÓN Y RETRIBUCIÓN</t>
  </si>
  <si>
    <t>CLASIFICACIÓN ORIGINAL ERRÓNEA</t>
  </si>
  <si>
    <t>MEDIANTE CERTIFICACIÓN DE ELEGIBLES</t>
  </si>
  <si>
    <t>ORDEN SISTEMA DE RETIRO</t>
  </si>
  <si>
    <t>ORDEN DEL SEGURO SOCIAL</t>
  </si>
  <si>
    <t>ORDEN JUDICIAL</t>
  </si>
  <si>
    <t>CONFIANZA A PERMANENTE</t>
  </si>
  <si>
    <t>LICENCIA EXTRAORDINARIA SIN SUELDO</t>
  </si>
  <si>
    <t>LICENCIA EXTRAORDINARIA CON SUELDO</t>
  </si>
  <si>
    <t xml:space="preserve">NOMBRAMIENTO </t>
  </si>
  <si>
    <t>CONTRATO</t>
  </si>
  <si>
    <t>LICENCIA EXTRAORDINARIA</t>
  </si>
  <si>
    <t>LICENCIA CON SUELDO</t>
  </si>
  <si>
    <t>LICENCIA SIN SUELDO</t>
  </si>
  <si>
    <t>TRASLADO A OTRA UNIDAD INSTITUCIONAL</t>
  </si>
  <si>
    <t>TRASLADO DENTRO DE LA MISMA UNIDAD INSTITUCIONAL</t>
  </si>
  <si>
    <t>TRASLADO DESDE OTRA AGENCIA GUBERNAMENTAL</t>
  </si>
  <si>
    <t>DIRIGIR OFICINA/DEPTO/PROYECTO</t>
  </si>
  <si>
    <t>TRASLADO HACIA ORGANIZACION FUERA DE PUERTO RICO</t>
  </si>
  <si>
    <t>TRASLADO HACIA OTRA AGENCIA GUBERNAMENTAL</t>
  </si>
  <si>
    <t>TRASLADO HACIA OTRA UNIDAD INSTITUCIONAL O RECINTO</t>
  </si>
  <si>
    <t>SERVIR EN OTRA AGENCIA GUBERNAMENTAL MÁXIMO 2 AÑOS</t>
  </si>
  <si>
    <t>AUMENTO DE SUELDO AL PERSONAL</t>
  </si>
  <si>
    <t>AUMENTOS POR MERITOS</t>
  </si>
  <si>
    <t>AUMENTO POR NIVELES INTERMEDIOS</t>
  </si>
  <si>
    <t>CAMBIO DEPT., CUENTA, DECANATO</t>
  </si>
  <si>
    <t>CAMBIO EN CUENTA, AJUSTE EN HORAS Y SALARIOS</t>
  </si>
  <si>
    <t>CAMBIO EN TIPO DE NOMBRAMIENTO</t>
  </si>
  <si>
    <t>CAMBIO EN TITULO</t>
  </si>
  <si>
    <t>CAMBIO EN TITULO Y AJUSTE EN SALARIO</t>
  </si>
  <si>
    <t>CONTRATO DE SERVICIOS PERSONALES</t>
  </si>
  <si>
    <t xml:space="preserve">CAMBIO EN CUENTA   </t>
  </si>
  <si>
    <t>DISTRIBUCION DE SUELDO EN CUENTA</t>
  </si>
  <si>
    <t>DISTRIBUCION EN SUELDO Y CAMBIO EN CUENTA</t>
  </si>
  <si>
    <t>EXTENSION EN NOMBRAMIENTO</t>
  </si>
  <si>
    <t>EXTENSION EN NOMBRAMIENTO Y CAMBIO EN CUENTA</t>
  </si>
  <si>
    <t>FECHA DE TERMINACION</t>
  </si>
  <si>
    <t>CAMBIO DE JORNADA</t>
  </si>
  <si>
    <t>NUEVO NOMBRAMIENTO</t>
  </si>
  <si>
    <t>OTORGACION DE QUINQUENIO</t>
  </si>
  <si>
    <t>TIPO DE NOMBRAMIENTO</t>
  </si>
  <si>
    <t>TITULO</t>
  </si>
  <si>
    <t>RENOVACION</t>
  </si>
  <si>
    <t>DESCENSO A INICIATIVA DE LA INSTITUCIÓN</t>
  </si>
  <si>
    <t xml:space="preserve">DESCENSO A SOLICITUD DEL EMPLEADO                                                                                                                                                                                                                                                                                         </t>
  </si>
  <si>
    <t>LICENCIA SIN SUELDO ASISTIR A EVENTO ARTÍSTICO</t>
  </si>
  <si>
    <t>LICENCIA SIN SUELDO ASISTIR A EVENTO CIENTÍFICO</t>
  </si>
  <si>
    <t>LICENCIA SIN SUELDO ASISTIR A EVENTO DEPORTIVO</t>
  </si>
  <si>
    <t>LICENCIA SIN SUELDO ASISTIR A EVENTO EDUCATIVO</t>
  </si>
  <si>
    <t>LICENCIA SIN SUELDO ASISTIR A EVENTO INTERNACIONAL</t>
  </si>
  <si>
    <t>LICENCIA SIN SUELDO ASISTIR A EVENTO LITERARIO</t>
  </si>
  <si>
    <t>Ad Honorem</t>
  </si>
  <si>
    <t>Jornal - SEA</t>
  </si>
  <si>
    <t>Nombramiento Permanente Condicionado</t>
  </si>
  <si>
    <t>Docente Administrativo</t>
  </si>
  <si>
    <t xml:space="preserve">Docente Divulgacion </t>
  </si>
  <si>
    <t>Docente Enseñanza</t>
  </si>
  <si>
    <t>Docente Investigación</t>
  </si>
  <si>
    <t>LICENCIA SIN SUELDO VIAJE CULTURAL</t>
  </si>
  <si>
    <t>UNIDAD:</t>
  </si>
  <si>
    <t xml:space="preserve">7. Fecha de Efectividad: </t>
  </si>
  <si>
    <t>Encasillado 3</t>
  </si>
  <si>
    <t>Transacción</t>
  </si>
  <si>
    <t>Ascenso</t>
  </si>
  <si>
    <t>Ayuda Económina para Estudios</t>
  </si>
  <si>
    <t>Bonificación</t>
  </si>
  <si>
    <t>Cambio en Sueldo</t>
  </si>
  <si>
    <t>Cambio en Tipo de Nombramiento</t>
  </si>
  <si>
    <t>Contrato</t>
  </si>
  <si>
    <t>Descenso</t>
  </si>
  <si>
    <t>Destaque</t>
  </si>
  <si>
    <t>Distribucion de Salario</t>
  </si>
  <si>
    <t>Elemento de Pago</t>
  </si>
  <si>
    <t>Enmienda a Contrato o Nombramiento</t>
  </si>
  <si>
    <t>Extensión Periodo Probatorio</t>
  </si>
  <si>
    <t>Generar Informe de Tiempo y Esfuerzo</t>
  </si>
  <si>
    <t>Interinato</t>
  </si>
  <si>
    <t>Licencias Extraordinarias sin Sueldo</t>
  </si>
  <si>
    <t>Primer Nombramiento</t>
  </si>
  <si>
    <t>Reclasificación</t>
  </si>
  <si>
    <t>Reingreso</t>
  </si>
  <si>
    <t>Reinstalación</t>
  </si>
  <si>
    <t>Reintegro</t>
  </si>
  <si>
    <t>Suspensión de Empleo</t>
  </si>
  <si>
    <t>Terminación de Nombramiento o Contrato</t>
  </si>
  <si>
    <t xml:space="preserve">Traslado </t>
  </si>
  <si>
    <t>CATEDRATICO ASOCIADO</t>
  </si>
  <si>
    <t>Value</t>
  </si>
  <si>
    <t>Description</t>
  </si>
  <si>
    <t>Tipo de Servicio</t>
  </si>
  <si>
    <t>SOC</t>
  </si>
  <si>
    <t>Jobs</t>
  </si>
  <si>
    <t>Salary Basis</t>
  </si>
  <si>
    <t>Escala</t>
  </si>
  <si>
    <t>ABOGADO(A) I</t>
  </si>
  <si>
    <t>CARRERA</t>
  </si>
  <si>
    <t>23-1011</t>
  </si>
  <si>
    <t>13501-SERVICIOS LEGALES-ADMINISTRACION AUXILIAR</t>
  </si>
  <si>
    <t>EXENTO</t>
  </si>
  <si>
    <t>ABOGADO(A) II</t>
  </si>
  <si>
    <t>13502-SERVICIOS LEGALES-ADMINISTRACION AUXILIAR</t>
  </si>
  <si>
    <t>ABOGADO(A) III</t>
  </si>
  <si>
    <t>13503-SERVICIOS LEGALES-ADMINISTRACION AUXILIAR</t>
  </si>
  <si>
    <t>ABOGADO(A) IV</t>
  </si>
  <si>
    <t>13504-SERVICIOS LEGALES-ADMINISTRACION AUXILIAR</t>
  </si>
  <si>
    <t>ABOGADO(A) V</t>
  </si>
  <si>
    <t>13505-SERVICIOS LEGALES-ADMINISTRACION AUXILIAR</t>
  </si>
  <si>
    <t>AD HONOREM</t>
  </si>
  <si>
    <t>90810-AD HONOREM-N/A</t>
  </si>
  <si>
    <t>ADMINISTRADOR(A) AUXILIAR DE EMPRESAS UNIVERSITARIAS</t>
  </si>
  <si>
    <t>11-9199</t>
  </si>
  <si>
    <t>14361-ADMINISTRACION DE EMPRESAS-ADMINISTRACION UNIVERSITARIA</t>
  </si>
  <si>
    <t>ADMINISTRADOR(A) CENTRO DE LA FACULTAD</t>
  </si>
  <si>
    <t>14356-ADMINISTRACION DE EMPRESAS-ADMINISTRACION UNIVERSITARIA</t>
  </si>
  <si>
    <t>ADMINISTRADOR(A) DE DOCUMENTOS I</t>
  </si>
  <si>
    <t>43-4071</t>
  </si>
  <si>
    <t>11116-OFICINESCAS-OFICINA EN GENERAL</t>
  </si>
  <si>
    <t>NO EXENTO</t>
  </si>
  <si>
    <t>ADMINISTRADOR(A) DE DOCUMENTOS II</t>
  </si>
  <si>
    <t>11117-OFICINESCAS-OFICINA EN GENERAL</t>
  </si>
  <si>
    <t>ADMINISTRADOR(A) DE EDIFICIOS DE APARTAMIENTOS</t>
  </si>
  <si>
    <t>11-9141</t>
  </si>
  <si>
    <t>14341-ADMINISTRACION DE EMPRESAS-ADMINISTRACION UNIVERSITARIA</t>
  </si>
  <si>
    <t>ADMINISTRADOR(A) DE EMPRESAS UNIVERSITARIAS</t>
  </si>
  <si>
    <t>14366-ADMINISTRACION DE EMPRESAS-ADMINISTRACION UNIVERSITARIA</t>
  </si>
  <si>
    <t>ADMINISTRADOR(A) DE LA BASE DE DATOS I</t>
  </si>
  <si>
    <t>15-1141</t>
  </si>
  <si>
    <t>15248-DESARROLLO DE SISTEMAS-TECNOLOGIAS DE INFORMACION</t>
  </si>
  <si>
    <t>ADMINISTRADOR(A) DE LA BASE DE DATOS II</t>
  </si>
  <si>
    <t>15249-DESARROLLO DE SISTEMAS-TECNOLOGIAS DE INFORMACION</t>
  </si>
  <si>
    <t>ADMINISTRADOR(A) DE LIBRERIA I</t>
  </si>
  <si>
    <t>11-9039</t>
  </si>
  <si>
    <t>14311-ADMINISTRACION DE EMPRESAS-ADMINISTRACION UNIVERSITARIA</t>
  </si>
  <si>
    <t>ADMINISTRADOR(A) DE LIBRERIA II</t>
  </si>
  <si>
    <t>14312-ADMINISTRACION DE EMPRESAS-ADMINISTRACION UNIVERSITARIA</t>
  </si>
  <si>
    <t>ADMINISTRADOR(A) DE LIBRERIA III</t>
  </si>
  <si>
    <t>14313-ADMINISTRACION DE EMPRESAS-ADMINISTRACION UNIVERSITARIA</t>
  </si>
  <si>
    <t>ADMINISTRADOR(A) DE PROGRAMA</t>
  </si>
  <si>
    <t>CONFIANZA</t>
  </si>
  <si>
    <t>11-9033</t>
  </si>
  <si>
    <t>75401-N/A-OTRAS OCUPACIONES DIRECTIVAS</t>
  </si>
  <si>
    <t>ADMINISTRADOR(A) DE PROYECTO</t>
  </si>
  <si>
    <t>75404-N/A-OTRAS OCUPACIONES DIRECTIVAS</t>
  </si>
  <si>
    <t>ADMINISTRADOR(A) DE RECORDS MEDICOS</t>
  </si>
  <si>
    <t>11-9111</t>
  </si>
  <si>
    <t>31701-RECORDS MEDICOS-SERVICIOS MEDICOS</t>
  </si>
  <si>
    <t>ADMINISTRADOR(A) DE REVISTA</t>
  </si>
  <si>
    <t>27-3099</t>
  </si>
  <si>
    <t>13320-REDACCION, EDICION Y COMUNICACIONES-COMPRAS, SUMINISTROS Y VENTAS</t>
  </si>
  <si>
    <t>ADMINISTRADOR(A) DE SERVICIOS DE SALUD</t>
  </si>
  <si>
    <t>31806-OTROS SERVICIOS MEDICOS-SERVICIOS MEDICOS</t>
  </si>
  <si>
    <t>ADMINISTRADOR(A) DEL CENTRO COLEGIAL</t>
  </si>
  <si>
    <t>14351-ADMINISTRACION DE EMPRESAS-ADMINISTRACION UNIVERSITARIA</t>
  </si>
  <si>
    <t>ADMINISTRADOR(A) POSTAL I</t>
  </si>
  <si>
    <t>43-9051</t>
  </si>
  <si>
    <t>11125-OFICINESCAS-OFICINA EN GENERAL</t>
  </si>
  <si>
    <t>ADMINISTRADOR(A) POSTAL II</t>
  </si>
  <si>
    <t>11126-OFICINESCAS-OFICINA EN GENERAL</t>
  </si>
  <si>
    <t>AGENTE AGRICOLA ASISTENTE DE EXTENSION</t>
  </si>
  <si>
    <t>25-9021</t>
  </si>
  <si>
    <t>90310-AGENTE AGRICOLA ASISTENTE DE EXTENSION-AGENTES AGRICOLAS DE EXTENSION</t>
  </si>
  <si>
    <t>AGENTE AGRICOLA ASOCIADO DE EXTENSION</t>
  </si>
  <si>
    <t>90330-AGENTE AGRICOLA ASOCIADO DE EXTENSION-AGENTES AGRICOLAS DE EXTENSION</t>
  </si>
  <si>
    <t>AGENTE AGRICOLA AUXILIAR DE EXTENSION</t>
  </si>
  <si>
    <t>90320-AGENTE AGRICOLA AUXILIAR DE EXTENSION-AGENTES AGRICOLAS DE EXTENSION</t>
  </si>
  <si>
    <t>AGENTE AGRICOLA DE EXTENSION</t>
  </si>
  <si>
    <t>90340-AGENTE AGRICOLA DE EXTENSION-AGENTES AGRICOLAS DE EXTENSION</t>
  </si>
  <si>
    <t>AGENTE COMPRADOR(A)</t>
  </si>
  <si>
    <t>13-1023</t>
  </si>
  <si>
    <t>12101-COMPRAS, SUMINISTROS Y VENTAS-COMPRAS, SUMINISTROS Y VENTAS</t>
  </si>
  <si>
    <t>AGRIMENSOR(A) I</t>
  </si>
  <si>
    <t>17-1022</t>
  </si>
  <si>
    <t>26130-INGENIERIA-INGENIERIA Y ORNAMENTACION PANORAMICA</t>
  </si>
  <si>
    <t>AGRIMENSOR(A) II</t>
  </si>
  <si>
    <t>26131-INGENIERIA-INGENIERIA Y ORNAMENTACION PANORAMICA</t>
  </si>
  <si>
    <t>ALBANIL</t>
  </si>
  <si>
    <t>47-2021</t>
  </si>
  <si>
    <t>24106-OFICIOS EN CONSTRUCCION-OFICIOS</t>
  </si>
  <si>
    <t>AMA DE LLAVES</t>
  </si>
  <si>
    <t>37-2012</t>
  </si>
  <si>
    <t>74101-N/A-EMPLEADOS AUXILIARES</t>
  </si>
  <si>
    <t>ANALISTA DE PRESUPUESTO I</t>
  </si>
  <si>
    <t>13-2031</t>
  </si>
  <si>
    <t>16206-PRESUPUESTO-REC HUM, PLANIF, PRESUP Y SIST Y PROCED</t>
  </si>
  <si>
    <t>ANALISTA DE PRESUPUESTO II</t>
  </si>
  <si>
    <t>16207-PRESUPUESTO-REC HUM, PLANIF, PRESUP Y SIST Y PROCED</t>
  </si>
  <si>
    <t>ANALISTA DE PRESUPUESTO III</t>
  </si>
  <si>
    <t>16208-PRESUPUESTO-REC HUM, PLANIF, PRESUP Y SIST Y PROCED</t>
  </si>
  <si>
    <t>ANALISTA DE RECURSOS HUMANOS I</t>
  </si>
  <si>
    <t>43-4161</t>
  </si>
  <si>
    <t>16150-ADMINISTRACION DE RECURSOS HUMANOS-REC HUM, PLANIF, PRESUP Y SIST Y PROCED</t>
  </si>
  <si>
    <t>ANALISTA DE RECURSOS HUMANOS II</t>
  </si>
  <si>
    <t>16151-ADMINISTRACION DE RECURSOS HUMANOS-REC HUM, PLANIF, PRESUP Y SIST Y PROCED</t>
  </si>
  <si>
    <t>ANALISTA DE RECURSOS HUMANOS III</t>
  </si>
  <si>
    <t>16152-ADMINISTRACION DE RECURSOS HUMANOS-REC HUM, PLANIF, PRESUP Y SIST Y PROCED</t>
  </si>
  <si>
    <t>ANALISTA DE RECURSOS HUMANOS IV</t>
  </si>
  <si>
    <t>16153-ADMINISTRACION DE RECURSOS HUMANOS-REC HUM, PLANIF, PRESUP Y SIST Y PROCED</t>
  </si>
  <si>
    <t>ANALISTA DE RECURSOS HUMANOS V</t>
  </si>
  <si>
    <t>16154-ADMINISTRACION DE RECURSOS HUMANOS-REC HUM, PLANIF, PRESUP Y SIST Y PROCED</t>
  </si>
  <si>
    <t>ANALISTA DE SISTEMAS ELECTRONICOS</t>
  </si>
  <si>
    <t>15-1132</t>
  </si>
  <si>
    <t>15206-DESARROLLO DE SISTEMAS-TECNOLOGIAS DE INFORMACION</t>
  </si>
  <si>
    <t>ANALISTA DE SISTEMAS Y PROCEDIMIENTOS CENTRAL I</t>
  </si>
  <si>
    <t>13-1111</t>
  </si>
  <si>
    <t>16311-SISTEMAS Y PROCEDIMIENTOS-REC HUM, PLANIF, PRESUP Y SIST Y PROCED</t>
  </si>
  <si>
    <t>NoDocenteBasica14</t>
  </si>
  <si>
    <t>ANALISTA DE SISTEMAS Y PROCEDIMIENTOS CENTRAL II</t>
  </si>
  <si>
    <t>16312-SISTEMAS Y PROCEDIMIENTOS-REC HUM, PLANIF, PRESUP Y SIST Y PROCED</t>
  </si>
  <si>
    <t>NoDocenteBasica17</t>
  </si>
  <si>
    <t>ANALISTA DE SISTEMAS Y PROCEDIMIENTOS CENTRAL III</t>
  </si>
  <si>
    <t>16313-SISTEMAS Y PROCEDIMIENTOS-REC HUM, PLANIF, PRESUP Y SIST Y PROCED</t>
  </si>
  <si>
    <t>NoDocenteBasica20</t>
  </si>
  <si>
    <t>ANALISTA DE SISTEMAS Y PROCEDIMIENTOS II</t>
  </si>
  <si>
    <t>16301-SISTEMAS Y PROCEDIMIENTOS-REC HUM, PLANIF, PRESUP Y SIST Y PROCED</t>
  </si>
  <si>
    <t>ANALISTA DE SISTEMAS Y PROCEDIMIENTOS III</t>
  </si>
  <si>
    <t>16302-SISTEMAS Y PROCEDIMIENTOS-REC HUM, PLANIF, PRESUP Y SIST Y PROCED</t>
  </si>
  <si>
    <t>ANALISTA PROGRAMADOR DE SISTEMAS ELECTRONICOS I</t>
  </si>
  <si>
    <t>15209-DESARROLLO DE SISTEMAS-TECNOLOGIAS DE INFORMACION</t>
  </si>
  <si>
    <t>ANALISTA PROGRAMADOR DE SISTEMAS ELECTRONICOS II</t>
  </si>
  <si>
    <t>15210-DESARROLLO DE SISTEMAS-TECNOLOGIAS DE INFORMACION</t>
  </si>
  <si>
    <t>ANALISTA PROGRAMADOR DE SISTEMAS ELECTRONICOS III</t>
  </si>
  <si>
    <t>15211-DESARROLLO DE SISTEMAS-TECNOLOGIAS DE INFORMACION</t>
  </si>
  <si>
    <t>ARCHIVERO(A)</t>
  </si>
  <si>
    <t>25-4011</t>
  </si>
  <si>
    <t>14213-BIBLIOTECA E HISTORIA-ADMINISTRACION UNIVERSITARIA</t>
  </si>
  <si>
    <t>ARMERO(A)</t>
  </si>
  <si>
    <t>24301-OFICIOS MECANICOS-OFICIOS</t>
  </si>
  <si>
    <t>ARQUEOLOGO(A)</t>
  </si>
  <si>
    <t>19-3091</t>
  </si>
  <si>
    <t>42131-INVESTIGACIONES-INVESTIGACION</t>
  </si>
  <si>
    <t>ARQUITECTO(A)</t>
  </si>
  <si>
    <t>17-1011</t>
  </si>
  <si>
    <t>26206-ORNAMENTACION PANORAMICA-INGENIERIA Y ORNAMENTACION PANORAMICA</t>
  </si>
  <si>
    <t>ARTESANO(A) EN CERAMICA</t>
  </si>
  <si>
    <t>27-1012</t>
  </si>
  <si>
    <t>24611-OFICIOS MISCELANEOS-OFICIOS</t>
  </si>
  <si>
    <t>ARTISTA RESIDENTE</t>
  </si>
  <si>
    <t>27-1013</t>
  </si>
  <si>
    <t>76101-N/A-EMPLEADOS AUXILIARES</t>
  </si>
  <si>
    <t>ASESOR(A) LEGAL</t>
  </si>
  <si>
    <t>SECRETARIO(A) JUNTA UNIVERSITARIA</t>
  </si>
  <si>
    <t>73101-N/A-SECRETARIOS</t>
  </si>
  <si>
    <t>SECRETARIO(A) SENADO ACADEMICO</t>
  </si>
  <si>
    <t>73301-N/A-SECRETARIOS</t>
  </si>
  <si>
    <t>SECRETARIO(A) SENADO ACADEMICO Y JUNTA ADMINISTRATIVA</t>
  </si>
  <si>
    <t>73302-N/A-SECRETARIOS</t>
  </si>
  <si>
    <t>SOLDADOR(A)</t>
  </si>
  <si>
    <t>51-4121</t>
  </si>
  <si>
    <t>24311-OFICIOS MECANICOS-OFICIOS</t>
  </si>
  <si>
    <t>SONOGRAFISTA</t>
  </si>
  <si>
    <t>41241-RADIOLOGIA Y TECNOLOGIA MEDICA-LABORATORIO Y TECNOLOGIA MEDICA</t>
  </si>
  <si>
    <t>NoDocenteBasica9</t>
  </si>
  <si>
    <t>SOPLADOR(A) DE VIDRIO</t>
  </si>
  <si>
    <t>51-9195</t>
  </si>
  <si>
    <t>41190-LABORATORIO-LABORATORIO Y TECNOLOGIA EDUCATIVA</t>
  </si>
  <si>
    <t>SUBDIRECTOR(A) DE CONTABILIDAD CENTRAL</t>
  </si>
  <si>
    <t>17219-CONTABILIDAD-FINANZAS Y CONTROL FISCAL</t>
  </si>
  <si>
    <t>SUBDIRECTOR(A) DE DESARROLLO DE TECNOLOGIAS DE INFORMACION</t>
  </si>
  <si>
    <t>15221-DESARROLLO DE SISTEMAS-TECNOLOGIAS DE INFORMACION</t>
  </si>
  <si>
    <t>SUBDIRECTOR(A) DE FINANZAS I</t>
  </si>
  <si>
    <t>17418-FINANZAS-FINANZAS Y CONTROL FISCAL</t>
  </si>
  <si>
    <t>SUBDIRECTOR(A) DE FINANZAS II</t>
  </si>
  <si>
    <t>17419-FINANZAS-FINANZAS Y CONTROL FISCAL</t>
  </si>
  <si>
    <t>SUBDIRECTOR(A) DE PLANIFICACION Y DESARROLLO CENTRAL</t>
  </si>
  <si>
    <t>16405-PLANIFICACION-REC HUM, PLANIF, PRESUP Y SIST Y PROCED</t>
  </si>
  <si>
    <t>SUBDIRECTOR(A) DE PRESUPUESTO I</t>
  </si>
  <si>
    <t>16216-PRESUPUESTO-REC HUM, PLANIF, PRESUP Y SIST Y PROCED</t>
  </si>
  <si>
    <t>SUBDIRECTOR(A) DE RECURSOS HUMANOS</t>
  </si>
  <si>
    <t>16180-ADMINISTRACION DE RECURSOS HUMANOS-REC HUM, PLANIF, PRESUP Y SIST Y PROCED</t>
  </si>
  <si>
    <t>SUBDIRECTOR(A) SISTEMA DE RETIRO</t>
  </si>
  <si>
    <t>71325-N/A-OTRAS OCUPACIONES</t>
  </si>
  <si>
    <t>SUPERVISOR DE CENTRO DE REPRODUCCION</t>
  </si>
  <si>
    <t>11206-OPERACION DE EQUIPO DE OFICINA-OFICINA EN GENERAL</t>
  </si>
  <si>
    <t>SUPERVISOR(A) DE ACTIVIDADES EXTRACURRICULARES</t>
  </si>
  <si>
    <t>32306-SERVICIOS MISCELANEOS-ASISTENCIA ECONOMICA Y SERV SOCIALES</t>
  </si>
  <si>
    <t>SUPERVISOR(A) DE ARTES GRAFICAS(A)</t>
  </si>
  <si>
    <t>27-1011</t>
  </si>
  <si>
    <t>43111-ARTES GRAFICAS-ARTES GRAFICAS, AUDIOVISUAL Y FOTOGRAFIA</t>
  </si>
  <si>
    <t>SUPERVISOR(A) DE ASISTENCIA ECONOMICA</t>
  </si>
  <si>
    <t>32156-ASISTENCIA ECONOMICA-ASISTENCIA ECONOMICA Y SERV SOCIALES</t>
  </si>
  <si>
    <t>SUPERVISOR(A) DE COBROS Y RECLAMACIONES</t>
  </si>
  <si>
    <t>17131-RECAUDACIONES Y DESEMBOLSOS-FINANZAS Y CONTROL FISCAL</t>
  </si>
  <si>
    <t>SUPERVISOR(A) DE COMPRAS I</t>
  </si>
  <si>
    <t>12111-COMPRAS, SUMINISTROS Y VENTAS-COMPRAS, SUMINISTROS Y VENTAS</t>
  </si>
  <si>
    <t>SUPERVISOR(A) DE COMPRAS II</t>
  </si>
  <si>
    <t>12112-COMPRAS, SUMINISTROS Y VENTAS-COMPRAS, SUMINISTROS Y VENTAS</t>
  </si>
  <si>
    <t>SUPERVISOR(A) DE CONSERJES I</t>
  </si>
  <si>
    <t>21106-LIMPIEZA-SERVICIOS DOMESTICOS</t>
  </si>
  <si>
    <t>SUPERVISOR(A) DE CONSERJES II</t>
  </si>
  <si>
    <t>21107-LIMPIEZA-SERVICIOS DOMESTICOS</t>
  </si>
  <si>
    <t>SUPERVISOR(A) DE CONSTRUCCION I</t>
  </si>
  <si>
    <t>11-9021</t>
  </si>
  <si>
    <t>24136-OFICIOS EN CONSTRUCCION-OFICIOS</t>
  </si>
  <si>
    <t>SUPERVISOR(A) DE CONSTRUCCION II</t>
  </si>
  <si>
    <t>24137-OFICIOS EN CONSTRUCCION-OFICIOS</t>
  </si>
  <si>
    <t>SUPERVISOR(A) DE CONTABILIDAD DEL SISTEMA DE RETIRO</t>
  </si>
  <si>
    <t>17213-CONTABILIDAD-FINANZAS Y CONTROL FISCAL</t>
  </si>
  <si>
    <t>SUPERVISOR(A) DE CONTROL DE OPERACIONES</t>
  </si>
  <si>
    <t>15116-PROCESAMIENTO DE DATOS-TECNOLOGIAS DE INFORMACION</t>
  </si>
  <si>
    <t>SUPERVISOR(A) DE ELECTRICISTAS</t>
  </si>
  <si>
    <t>24206-OFICIOS EN ELECTRICIDAD-OFICIOS</t>
  </si>
  <si>
    <t>SUPERVISOR(A) DE ENCUADERNACION</t>
  </si>
  <si>
    <t>24516-OFICIOS DE IMPRENTA-OFICIOS</t>
  </si>
  <si>
    <t>SUPERVISOR(A) DE ENFERMEROS(AS)</t>
  </si>
  <si>
    <t>31121-ENFERMERIA-SERVICIOS MEDICOS</t>
  </si>
  <si>
    <t>SUPERVISOR(A) DE GUARDIANES</t>
  </si>
  <si>
    <t>22106-VIGILANCIA-PROTECCION Y VIGILANCIA</t>
  </si>
  <si>
    <t>SUPERVISOR(A) DE HOSPEDAJES PRIVADOS</t>
  </si>
  <si>
    <t>11-908</t>
  </si>
  <si>
    <t>14316-ADMINISTRACION DE EMPRESAS-ADMINISTRACION UNIVERSITARIA</t>
  </si>
  <si>
    <t>SUPERVISOR(A) DE IMPRENTA</t>
  </si>
  <si>
    <t>24536-OFICIOS DE IMPRENTA-OFICIOS</t>
  </si>
  <si>
    <t>SUPERVISOR(A) DE INVESTIGACIONES</t>
  </si>
  <si>
    <t>22126-VIGILANCIA-PROTECCION Y VIGILANCIA</t>
  </si>
  <si>
    <t>SUPERVISOR(A) DE JARDINERIA</t>
  </si>
  <si>
    <t>37-1012</t>
  </si>
  <si>
    <t>23216-MANTENIMIENTO DE TERRENOS-EDIFICIOS Y TERRENOS</t>
  </si>
  <si>
    <t>SUPERVISOR(A) DE LA CASA DE ANIMALES</t>
  </si>
  <si>
    <t>41111-LABORATORIO-LABORATORIO Y TECNOLOGIA MEDICA</t>
  </si>
  <si>
    <t>SUPERVISOR(A) DE LA PROPIEDAD</t>
  </si>
  <si>
    <t>12211-CONTROL Y PROPIEDAD-COMPRAS, SUMINISTROS Y VENTAS</t>
  </si>
  <si>
    <t>SUPERVISOR(A) DE LABORATORIO DE CITOGENETICA</t>
  </si>
  <si>
    <t>41171-LABORATORIO-LABORATORIO Y TECNOLOGIA MEDICA</t>
  </si>
  <si>
    <t>SUPERVISOR(A) DE LABORATORIO FOTOGRAFICO</t>
  </si>
  <si>
    <t>43316-FOTOGRAFIA-ARTES GRAFICAS, AUDIOVISUAL Y FOTOGRAFIA</t>
  </si>
  <si>
    <t>SUPERVISOR(A) DE MANTENIMIENTO DE EDIFICIOS I</t>
  </si>
  <si>
    <t>23111-MANTENIMIENTO DE EDIFICIOS-EDIFICIOS Y TERRENOS</t>
  </si>
  <si>
    <t>SUPERVISOR(A) DE MANTENIMIENTO DE EDIFICIOS II</t>
  </si>
  <si>
    <t>23112-MANTENIMIENTO DE EDIFICIOS-EDIFICIOS Y TERRENOS</t>
  </si>
  <si>
    <t>SUPERVISOR(A) DE MEDICINA NUCLEAR</t>
  </si>
  <si>
    <t>41221-RADIOLOGIA Y TECNOLOGIA MEDICA-LABORATORIO Y TECNOLOGIA MEDICA</t>
  </si>
  <si>
    <t>SUPERVISOR(A) DE MICROFILMACION</t>
  </si>
  <si>
    <t>43406-MICROFILMACION-ARTES GRAFICAS, AUDIOVISUAL Y FOTOGRAFIA</t>
  </si>
  <si>
    <t>SUPERVISOR(A) DE OPERACIONES Y MANTENIMIENTO</t>
  </si>
  <si>
    <t>24616-OFICIOS MISCELANEOS-OFICIOS</t>
  </si>
  <si>
    <t>SUPERVISOR(A) DE OPERADORES DE COMPUTADORES ELECTRONICOS</t>
  </si>
  <si>
    <t>15136-PROCESAMIENTO DE DATOS-TECNOLOGIAS DE INFORMACION</t>
  </si>
  <si>
    <t>SUPERVISOR(A) DE OPERADORES DE CUADRO TELEFONICO</t>
  </si>
  <si>
    <t>51-1011</t>
  </si>
  <si>
    <t>11216-OPERACION DE EQUIPO DE OFICINA-OFICINA EN GENERAL</t>
  </si>
  <si>
    <t>SUPERVISOR(A) DE ORNAMENTACION PANORAMICA</t>
  </si>
  <si>
    <t>26221-ORNAMENTACION PANORAMICA-INGENIERIA Y ORNAMENTACION PANORAMICA</t>
  </si>
  <si>
    <t>SUPERVISOR(A) DE PRODUCCION DE IMPRENTA</t>
  </si>
  <si>
    <t>24531-OFICIOS DE IMPRENTA-OFICIOS</t>
  </si>
  <si>
    <t>SUPERVISOR(A) DE RADIO Y/O TELEVISION</t>
  </si>
  <si>
    <t>43236-RECURSOS AUDIOVISUALES-ARTES GRAFICAS, AUDIOVISUAL Y FOTOGRAFIA</t>
  </si>
  <si>
    <t>SUPERVISOR(A) DE RECAUDACIONES</t>
  </si>
  <si>
    <t>17116-RECAUDACIONES Y DESEMBOLSOS-FINANZAS Y CONTROL FISCAL</t>
  </si>
  <si>
    <t>SUPERVISOR(A) DE RESIDENCIAS</t>
  </si>
  <si>
    <t>11-9081</t>
  </si>
  <si>
    <t>14326-ADMINISTRACION DE EMPRESAS-ADMINISTRACION UNIVERSITARIA</t>
  </si>
  <si>
    <t>SUPERVISOR(A) DE SERVICIO DE ALIMENTOS</t>
  </si>
  <si>
    <t>35-1012</t>
  </si>
  <si>
    <t>21211-PREPARACION DE ALIMENTOS-SERVICIOS DOMESTICOS</t>
  </si>
  <si>
    <t>SUPERVISOR(A) DE SERVICIOS AUDIOVISUALES</t>
  </si>
  <si>
    <t>43221-RECURSOS AUDIOVISUALES-ARTES GRAFICAS, AUDIOVISUAL Y FOTOGRAFIA</t>
  </si>
  <si>
    <t>SUPERVISOR(A) DE SISTEMAS DE REFRIGERACION Y AIRE ACONDICIONADO</t>
  </si>
  <si>
    <t>24340-OFICIOS MECANICOS-OFICIOS</t>
  </si>
  <si>
    <t>SUPERVISOR(A) DE SOLDADORES</t>
  </si>
  <si>
    <t>24313-OFICIOS MECANICOS-OFICIOS</t>
  </si>
  <si>
    <t>SUPERVISOR(A) DE SUMINISTROS</t>
  </si>
  <si>
    <t>12116-COMPRAS, SUMINISTROS Y VENTAS-COMPRAS, SUMINISTROS Y VENTAS</t>
  </si>
  <si>
    <t>SUPERVISOR(A) DE TALLER AUTOMOTRIZ</t>
  </si>
  <si>
    <t>24416-OFICIOS EN SERVICIOS AUTOMOTRICES-OFICIOS</t>
  </si>
  <si>
    <t>SUPERVISOR(A) DE TRANSPORTACION</t>
  </si>
  <si>
    <t>24420-OFICIOS EN SERVICIOS AUTOMOTRICES-OFICIOS</t>
  </si>
  <si>
    <t>SUPERVISOR(A) SISTEMAS Y PROCEDIMIENTOS</t>
  </si>
  <si>
    <t>16308-SISTEMAS Y PROCEDIMIENTOS-REC HUM, PLANIF, PRESUP Y SIST Y PROCED</t>
  </si>
  <si>
    <t>SUPERVISOR(A) UNIDAD DE ACTAS Y RECORDS</t>
  </si>
  <si>
    <t>41-1011</t>
  </si>
  <si>
    <t>13227-ADMINISTRACION DIRECTIVA-ADMINISTRACION AUXILIAR</t>
  </si>
  <si>
    <t>TECNICO DE ENCEFALOGRAMA</t>
  </si>
  <si>
    <t>29-2099</t>
  </si>
  <si>
    <t>41245-RADIOLOGIA Y TECNOLOGIA MEDICA-LABORATORIO Y TECNOLOGIA MEDICA</t>
  </si>
  <si>
    <t>TECNICO DE FARMACIA</t>
  </si>
  <si>
    <t>29-2052</t>
  </si>
  <si>
    <t>31306-FARMACIA-SERVICIOS MEDICOS</t>
  </si>
  <si>
    <t>NoDocenteBasica7</t>
  </si>
  <si>
    <t>TECNICO EN CUIDADO RESPIRATORIO</t>
  </si>
  <si>
    <t>29-2054</t>
  </si>
  <si>
    <t>41200-RADIOLOGIA Y TECNOLOGIA MEDICA-LABORATORIO Y TECNOLOGIA MEDICA</t>
  </si>
  <si>
    <t>TECNICO OFTALMICO</t>
  </si>
  <si>
    <t>29-2057</t>
  </si>
  <si>
    <t>41195-LABORATORIO-LABORATORIO Y TECNOLOGIA EDUCATIVA</t>
  </si>
  <si>
    <t>TECNICO(A) AUTOMOTRIZ</t>
  </si>
  <si>
    <t>24405-OFICIOS EN SERVICIOS AUTOMOTRICES-OFICIOS</t>
  </si>
  <si>
    <t>TECNICO(A) DE ARTES GRAFICAS</t>
  </si>
  <si>
    <t>43101-ARTES GRAFICAS-ARTES GRAFICAS, AUDIOVISUAL Y FOTOGRAFIA</t>
  </si>
  <si>
    <t>TECNICO(A) DE CONTROL/LOCUTOR</t>
  </si>
  <si>
    <t>27-3011</t>
  </si>
  <si>
    <t>43257-RECURSOS AUDIOVISUALES-ARTES GRAFICAS, AUDIOVISUAL Y FOTOGRAFIA</t>
  </si>
  <si>
    <t>TECNICO(A) DE ECOCARDIOGRAFIA</t>
  </si>
  <si>
    <t>29-2031</t>
  </si>
  <si>
    <t>41133-LABORATORIO-LABORATORIO Y TECNOLOGIA MEDICA</t>
  </si>
  <si>
    <t>TECNICO(A) DE ELECTROCARDIOGRAFIA</t>
  </si>
  <si>
    <t>41131-LABORATORIO-LABORATORIO Y TECNOLOGIA MEDICA</t>
  </si>
  <si>
    <t>TECNICO(A) DE EPIDEMIOLOGIA</t>
  </si>
  <si>
    <t>31801-OTROS SERVICIOS MEDICOS-SERVICIOS MEDICOS</t>
  </si>
  <si>
    <t>TECNICO(A) DE EQUIPO AUDIOVISUAL I</t>
  </si>
  <si>
    <t>24368-OFICIOS MECANICOS-OFICIOS</t>
  </si>
  <si>
    <t>TECNICO(A) DE EQUIPO AUDIOVISUAL II</t>
  </si>
  <si>
    <t>24369-OFICIOS MECANICOS-OFICIOS</t>
  </si>
  <si>
    <t>TECNICO(A) DE EQUIPO PESADO</t>
  </si>
  <si>
    <t>47-2073</t>
  </si>
  <si>
    <t>24408-OFICIOS MECANICOS-OFICIOS</t>
  </si>
  <si>
    <t>TECNICO(A) DE FOTOLITOGRAFIA</t>
  </si>
  <si>
    <t>24521-OFICIOS DE IMPRENTA-OFICIOS</t>
  </si>
  <si>
    <t>TECNICO(A) DE INGENIERIA</t>
  </si>
  <si>
    <t>26106-INGENIERIA-INGENIERIA Y ORNAMENTACION PANORAMICA</t>
  </si>
  <si>
    <t>TECNICO(A) DE INSTRUMENTACION</t>
  </si>
  <si>
    <t>49-9012</t>
  </si>
  <si>
    <t>24356-OFICIOS MECANICOS-OFICIOS</t>
  </si>
  <si>
    <t>TECNICO(A) DE INVESTIGACIONES CIENTIFICAS</t>
  </si>
  <si>
    <t>42116-INVESTIGACIONES-INVESTIGACION</t>
  </si>
  <si>
    <t>TECNICO(A) DE INVESTIGACIONES CLINICAS</t>
  </si>
  <si>
    <t>42141-INVESTIGACIONES-INVESTIGACION</t>
  </si>
  <si>
    <t>TECNICO(A) DE LABORATORIO DE IDIOMAS</t>
  </si>
  <si>
    <t>41126-LABORATORIO-LABORATORIO Y TECNOLOGIA MEDICA</t>
  </si>
  <si>
    <t>TECNICO(A) DE LABORATORIO I</t>
  </si>
  <si>
    <t>41116-LABORATORIO-LABORATORIO Y TECNOLOGIA MEDICA</t>
  </si>
  <si>
    <t>TECNICO(A) DE LABORATORIO II</t>
  </si>
  <si>
    <t>41117-LABORATORIO-LABORATORIO Y TECNOLOGIA MEDICA</t>
  </si>
  <si>
    <t>TECNICO(A) DE MICROFILMACION</t>
  </si>
  <si>
    <t>29-4099</t>
  </si>
  <si>
    <t>43401-MICROFILMACION-ARTES GRAFICAS, AUDIOVISUAL Y FOTOGRAFIA</t>
  </si>
  <si>
    <t>TECNICO(A) DE PERFUSION</t>
  </si>
  <si>
    <t>41185-LABORATORIO-LABORATORIO Y TECNOLOGIA MEDICA</t>
  </si>
  <si>
    <t>TECNICO(A) DE PRODUCCION AUDIOVISUAL</t>
  </si>
  <si>
    <t>43241-RECURSOS AUDIOVISUALES-ARTES GRAFICAS, AUDIOVISUAL Y FOTOGRAFIA</t>
  </si>
  <si>
    <t>TECNICO(A) DE RECORDS MEDICOS</t>
  </si>
  <si>
    <t>31706-RECORDS MEDICOS-SERVICIOS MEDICOS</t>
  </si>
  <si>
    <t>TECNICO(A) DE REFRIGERACION Y AIRE ACONDICIONADO   I</t>
  </si>
  <si>
    <t>49-9021</t>
  </si>
  <si>
    <t>24316-OFICIOS MECANICOS-OFICIOS</t>
  </si>
  <si>
    <t>TECNICO(A) DE REFRIGERACION Y AIRE ACONDICIONADO   II</t>
  </si>
  <si>
    <t>24317-OFICIOS MECANICOS-OFICIOS</t>
  </si>
  <si>
    <t>TECNICO(A) DE SERVICIOS AUDIOVISUALES</t>
  </si>
  <si>
    <t>43216-RECURSOS AUDIOVISUALES-ARTES GRAFICAS, AUDIOVISUAL Y FOTOGRAFIA</t>
  </si>
  <si>
    <t>TECNICO(A) DE SERVICIOS SOCIALES I</t>
  </si>
  <si>
    <t>21-1093</t>
  </si>
  <si>
    <t>32241-SERVICIOS SOCIALES-ASISTENCIA ECONOMICA Y SERV SOCIALES</t>
  </si>
  <si>
    <t>TECNICO(A) DE SERVICIOS SOCIALES II</t>
  </si>
  <si>
    <t>32242-SERVICIOS SOCIALES-ASISTENCIA ECONOMICA Y SERV SOCIALES</t>
  </si>
  <si>
    <t>TECNICO(A) DE SUMINISTROS ESTERILES</t>
  </si>
  <si>
    <t>31811-OTROS SERVICIOS MEDICOS-SERVICIOS MEDICOS</t>
  </si>
  <si>
    <t>TECNICO(A) DE TECNOLOGIAS DE INFORMACION</t>
  </si>
  <si>
    <t>15241-DESARROLLO DE SISTEMAS-TECNOLOGIAS DE INFORMACION</t>
  </si>
  <si>
    <t>TECNICO(A) DE TELEVISION I</t>
  </si>
  <si>
    <t>43211-RECURSOS AUDIOVISUALES-ARTES GRAFICAS, AUDIOVISUAL Y FOTOGRAFIA</t>
  </si>
  <si>
    <t>TECNICO(A) DE TELEVISION II</t>
  </si>
  <si>
    <t>43212-RECURSOS AUDIOVISUALES-ARTES GRAFICAS, AUDIOVISUAL Y FOTOGRAFIA</t>
  </si>
  <si>
    <t>TECNICO(A) DENTAL</t>
  </si>
  <si>
    <t>51-9081</t>
  </si>
  <si>
    <t>31211-DENTALES-SERVICIOS MEDICOS</t>
  </si>
  <si>
    <t>TECNICO(A) LEGAL</t>
  </si>
  <si>
    <t>13521-SERVICIOS LEGALES-ADMINISTRACION AUXILIAR</t>
  </si>
  <si>
    <t>TECNICO(A) QUIRURGICO(A)</t>
  </si>
  <si>
    <t>31-9096</t>
  </si>
  <si>
    <t>41151-LABORATORIO-LABORATORIO Y TECNOLOGIA MEDICA</t>
  </si>
  <si>
    <t>TECNOLOGO EN MEDICINA NUCLEAR</t>
  </si>
  <si>
    <t>41220-RADIOLOGIA Y TECNOLOGIA MEDICA-LABORATORIO Y TECNOLOGIA MEDICA</t>
  </si>
  <si>
    <t>TECNOLOGO RADIOLOGICO EN IMAGENES DE DIAGNOSTICO Y TRATAMIENTO</t>
  </si>
  <si>
    <t>29-2034</t>
  </si>
  <si>
    <t>41212-RADIOLOGIA Y TECNOLOGIA MEDICA-LABORATORIO Y TECNOLOGIA MEDICA</t>
  </si>
  <si>
    <t>NoDocenteBasica13</t>
  </si>
  <si>
    <t>TECNOLOGO(A) EN SALUD ANIMAL I</t>
  </si>
  <si>
    <t>29-2056</t>
  </si>
  <si>
    <t>41235-RADIOLOGIA Y TECNOLOGIA MEDICA-LABORATORIO Y TECNOLOGIA MEDICA</t>
  </si>
  <si>
    <t>TECNOLOGO(A) EN SALUD ANIMAL II</t>
  </si>
  <si>
    <t>41236-RADIOLOGIA Y TECNOLOGIA MEDICA-LABORATORIO Y TECNOLOGIA MEDICA</t>
  </si>
  <si>
    <t>TECNOLOGO(A) EN SALUD ANIMAL III</t>
  </si>
  <si>
    <t>41237-RADIOLOGIA Y TECNOLOGIA MEDICA-LABORATORIO Y TECNOLOGIA MEDICA</t>
  </si>
  <si>
    <t>TECNOLOGO(A) MEDICO I</t>
  </si>
  <si>
    <t>41206-RADIOLOGIA Y TECNOLOGIA MEDICA-LABORATORIO Y TECNOLOGIA MEDICA</t>
  </si>
  <si>
    <t>TECNOLOGO(A) MEDICO II</t>
  </si>
  <si>
    <t>41207-RADIOLOGIA Y TECNOLOGIA MEDICA-LABORATORIO Y TECNOLOGIA MEDICA</t>
  </si>
  <si>
    <t>TECNOLOGO(A) MEDICO III</t>
  </si>
  <si>
    <t>41208-RADIOLOGIA Y TECNOLOGIA MEDICA-LABORATORIO Y TECNOLOGIA MEDICA</t>
  </si>
  <si>
    <t>TECNOLOGO(A) MEDICO IV</t>
  </si>
  <si>
    <t>41209-RADIOLOGIA Y TECNOLOGIA MEDICA-LABORATORIO Y TECNOLOGIA MEDICA</t>
  </si>
  <si>
    <t>TERAPISTA DEL HABLA/LENGUAJE</t>
  </si>
  <si>
    <t>29-1129</t>
  </si>
  <si>
    <t>31526-TERAPIA-SERVICIOS MEDICOS</t>
  </si>
  <si>
    <t>NoDocenteBasica16</t>
  </si>
  <si>
    <t>TERAPISTA FISICO</t>
  </si>
  <si>
    <t>29-1123</t>
  </si>
  <si>
    <t>31506-TERAPIA-SERVICIOS MEDICOS</t>
  </si>
  <si>
    <t>TERAPISTA OCUPACIONAL</t>
  </si>
  <si>
    <t>29-1122</t>
  </si>
  <si>
    <t>31516-TERAPIA-SERVICIOS MEDICOS</t>
  </si>
  <si>
    <t>90161-TRABAJADOR SOCIAL I-TRABAJADORES SOCIALES</t>
  </si>
  <si>
    <t>90162-TRABAJADOR SOCIAL II-TRABAJADORES SOCIALES</t>
  </si>
  <si>
    <t>90163-TRABAJADOR SOCIAL III-TRABAJADORES SOCIALES</t>
  </si>
  <si>
    <t>90164-TRABAJADOR SOCIAL IV-TRABAJADORES SOCIALES</t>
  </si>
  <si>
    <t>TRABAJADOR(A)</t>
  </si>
  <si>
    <t>23101-MANTENIMIENTO DE EDIFICIOS-EDIFICIOS Y TERRENOS</t>
  </si>
  <si>
    <t>TRABAJADOR(A) DE CONSERVACION</t>
  </si>
  <si>
    <t>23104-MANTENIMIENTO DE EDIFICIOS-EDIFICIOS Y TERRENOS</t>
  </si>
  <si>
    <t>TRABAJADOR(A) DE GRANJA</t>
  </si>
  <si>
    <t>23201-MANTENIMIENTO DE TERRENOS-EDIFICIOS Y TERRENOS</t>
  </si>
  <si>
    <t>TRABAJADOR(A) DE LABORATORIO</t>
  </si>
  <si>
    <t>37-2011</t>
  </si>
  <si>
    <t>41101-LABORATORIO-LABORATORIO Y TECNOLOGIA MEDICA</t>
  </si>
  <si>
    <t>TRABAJADOR(A) DE MANTENIMIENTO I</t>
  </si>
  <si>
    <t>21113-LIMPIEZA-SERVICIOS DOMESTICOS</t>
  </si>
  <si>
    <t>TRABAJADOR(A) DE MANTENIMIENTO II</t>
  </si>
  <si>
    <t>21114-LIMPIEZA-SERVICIOS DOMESTICOS</t>
  </si>
  <si>
    <t>TRABAJADOR(A) DE SERVICIO DE ALIMENTOS</t>
  </si>
  <si>
    <t>35-9099</t>
  </si>
  <si>
    <t>21201-PREPARACION DE ALIMENTOS-SERVICIOS DOMESTICOS</t>
  </si>
  <si>
    <t>TRABAJADOR(A) DE SERVICIOS DOMESTICOS</t>
  </si>
  <si>
    <t>21301-SERVICIOS DOMESTICOS GENERALES-SERVICIOS DOMESTICOS</t>
  </si>
  <si>
    <t>TRADUCTOR(A)</t>
  </si>
  <si>
    <t>27-3091</t>
  </si>
  <si>
    <t>13316-REDACCION, EDICION Y COMUNICACIONES-ADMINISTRACION AUXILIAR</t>
  </si>
  <si>
    <t>TRANSCRIPTOR(A)</t>
  </si>
  <si>
    <t>11311-TRANSCRIPCION-OFICINA EN GENERAL</t>
  </si>
  <si>
    <t>VICEPRESIDENTE(A) ASOCIADO</t>
  </si>
  <si>
    <t>11-1021</t>
  </si>
  <si>
    <t>75458-N/A-OTRAS OCUPACIONES DIRECTIVAS</t>
  </si>
  <si>
    <t>VICEPRESIDENTE(A) ASUNTOS ACADEMICOS</t>
  </si>
  <si>
    <t>71330-N/A-OTRAS OCUPACIONES</t>
  </si>
  <si>
    <t>VICEPRESIDENTE(A) AUXILIAR</t>
  </si>
  <si>
    <t>75460-N/A-OTRAS OCUPACIONES DIRECTIVAS</t>
  </si>
  <si>
    <t>VICEPRESIDENTE(A) INVESTIGACION Y TECNOLOGIA</t>
  </si>
  <si>
    <t>71335-N/A-OTRAS OCUPACIONES</t>
  </si>
  <si>
    <t>71110-N/A-DECANOS</t>
  </si>
  <si>
    <t>DECANO(A) DE ESTUDIO GENERALES</t>
  </si>
  <si>
    <t>71225-N/A-DECANOS DE FACULTAD</t>
  </si>
  <si>
    <t>DECANO(A) DE HUMANIDADES</t>
  </si>
  <si>
    <t>71228-N/A-DECANOS DE FACULTAD</t>
  </si>
  <si>
    <t>DECANO(A) DE INGENIERIA</t>
  </si>
  <si>
    <t>71231-N/A-DECANOS DE FACULTAD</t>
  </si>
  <si>
    <t>DECANO(A) DE ODONTOLOGIA</t>
  </si>
  <si>
    <t>71234-N/A-DECANOS DE FACULTAD</t>
  </si>
  <si>
    <t>DECANO(A) ESCUELA DE ARQUITECTURA</t>
  </si>
  <si>
    <t>71237-N/A-DECANOS DE FACULTAD</t>
  </si>
  <si>
    <t>DECANO(A) ESCUELA DE DERECHO</t>
  </si>
  <si>
    <t>71240-N/A-DECANOS DE FACULTAD</t>
  </si>
  <si>
    <t>DECANO(A) ESCUELA DE FARMACIA</t>
  </si>
  <si>
    <t>71243-N/A-DECANOS DE FACULTAD</t>
  </si>
  <si>
    <t>DECANO(A) ESCUELA DE MEDICINA</t>
  </si>
  <si>
    <t>71246-N/A-DECANOS DE FACULTAD</t>
  </si>
  <si>
    <t>DECANO(A) ESCUELA SALUD PUBLICA</t>
  </si>
  <si>
    <t>71249-N/A-DECANOS DE FACULTAD</t>
  </si>
  <si>
    <t>DECANO(A) ESTUDIOS GRADUADOS</t>
  </si>
  <si>
    <t>71253-N/A-DECANOS DE FACULTAD</t>
  </si>
  <si>
    <t>DECANO(A)DE ADMINISTRACION</t>
  </si>
  <si>
    <t>71105-N/A-DECANOS</t>
  </si>
  <si>
    <t>DECANO(A)DE CIENCIAS AGRICOLAS</t>
  </si>
  <si>
    <t>71207-N/A-DECANOS DE FACULTAD</t>
  </si>
  <si>
    <t>DELINEANTE ARQUITECTONICO I</t>
  </si>
  <si>
    <t>17-3011</t>
  </si>
  <si>
    <t>26201-ORNAMENTACION PANORAMICA-INGENIERIA Y ORNAMENTACION PANORAMICA</t>
  </si>
  <si>
    <t>DELINEANTE ARQUITECTONICO II</t>
  </si>
  <si>
    <t>26202-ORNAMENTACION PANORAMICA-INGENIERIA Y ORNAMENTACION PANORAMICA</t>
  </si>
  <si>
    <t>DENTISTA</t>
  </si>
  <si>
    <t>29-1021</t>
  </si>
  <si>
    <t>31221-DENTALES-SERVICIOS MEDICOS</t>
  </si>
  <si>
    <t>DIR CUMPL E INTEG EN INVEST CENTRAL</t>
  </si>
  <si>
    <t>13236-ADMINISTRACION DIRECTIVA-ADMINISTRACION AUXILIAR</t>
  </si>
  <si>
    <t>NoDocenteBasica30</t>
  </si>
  <si>
    <t>DIRECTOR (A) MUSICAL</t>
  </si>
  <si>
    <t>27-2041</t>
  </si>
  <si>
    <t>32341-SERVICIOS MISCELANEOS-ASISTENCIA ECONOMICA Y SERV SOCIALES</t>
  </si>
  <si>
    <t>DIRECTOR DE ACTIVIDADES Y ORGANIZACIONES ESTUDIANTILES</t>
  </si>
  <si>
    <t>11-3011</t>
  </si>
  <si>
    <t>32336-SERVICIOS MISCELANEOS-ASISTENCIA ECONOMICA Y SERV SOCIALES</t>
  </si>
  <si>
    <t>DIRECTOR DE OPERACIONES Y CONTROL CENTRAL</t>
  </si>
  <si>
    <t>15146-PROCESAMIENTO DE DATOS-TECNOLOGIAS DE INFORMACION</t>
  </si>
  <si>
    <t>NoDocenteBasica26</t>
  </si>
  <si>
    <t>DIRECTOR EJECUTIVO SISTEMA DE RETIRO</t>
  </si>
  <si>
    <t>71310-N/A-OTRAS OCUPACIONES</t>
  </si>
  <si>
    <t>DIRECTOR SERVICIOS TECNICOS EN TEC INFORMACION CENTRAL</t>
  </si>
  <si>
    <t>15-1199</t>
  </si>
  <si>
    <t>15327-SERVICIOS TECNICOS-TECNOLOGIAS DE INFORMACION</t>
  </si>
  <si>
    <t>NoDocenteBasica29</t>
  </si>
  <si>
    <t>DIRECTOR(A)  SISTEMA DE GERENCIA AMBIENTAL</t>
  </si>
  <si>
    <t>13-1041</t>
  </si>
  <si>
    <t>75170-N/A-DIRECTORES DE OFICINA</t>
  </si>
  <si>
    <t>DIRECTOR(A) ASOCIADO(A)</t>
  </si>
  <si>
    <t>75425-N/A-OTRAS OCUPACIONES DIRECTIVAS</t>
  </si>
  <si>
    <t>DIRECTOR(A) AUXILIAR</t>
  </si>
  <si>
    <t>75428-N/A-OTRAS OCUPACIONES DIRECTIVAS</t>
  </si>
  <si>
    <t>DIRECTOR(A) AUXILIAR DE ACTIVIDADES EXTRACURRICULARES</t>
  </si>
  <si>
    <t>32311-SERVICIOS MISCELANEOS-ASISTENCIA ECONOMICA Y SERV SOCIALES</t>
  </si>
  <si>
    <t>DIRECTOR(A) AUXILIAR DE ADMISIONES</t>
  </si>
  <si>
    <t>14111-ADMISION, EVALUACION Y REGISTRO-ADMINISTRACION UNIVERSITARIA</t>
  </si>
  <si>
    <t>DIRECTOR(A) AUXILIAR DE ASISTENCIA ECONOMICA</t>
  </si>
  <si>
    <t>32166-ASISTENCIA ECONOMICA-ASISTENCIA ECONOMICA Y SERV SOCIALES</t>
  </si>
  <si>
    <t>DIRECTOR(A) AUXILIAR DE COBROS Y RECLAMACIONES</t>
  </si>
  <si>
    <t>17133-RECAUDACIONES Y DESEMBOLSOS-FINANZAS Y CONTROL FISCAL</t>
  </si>
  <si>
    <t>DIRECTOR(A) AUXILIAR DE COMPRAS Y SUMINISTROS</t>
  </si>
  <si>
    <t>11-3061</t>
  </si>
  <si>
    <t>12121-COMPRAS, SUMINISTROS Y VENTAS-COMPRAS, SUMINISTROS Y VENTAS</t>
  </si>
  <si>
    <t>DIRECTOR(A) AUXILIAR DE CONTABILIDAD</t>
  </si>
  <si>
    <t>11-3031</t>
  </si>
  <si>
    <t>17211-CONTABILIDAD-FINANZAS Y CONTROL FISCAL</t>
  </si>
  <si>
    <t>DIRECTOR(A) AUXILIAR DE FINANZAS CENTRAL</t>
  </si>
  <si>
    <t>17430-FINANZAS-FINANZAS Y CONTROL FISCAL</t>
  </si>
  <si>
    <t>DIRECTOR(A) AUXILIAR DE NOMINAS</t>
  </si>
  <si>
    <t>17149-RECAUDACIONES Y DESEMBOLSOS-FINANZAS Y CONTROL FISCAL</t>
  </si>
  <si>
    <t>DIRECTOR(A) AUXILIAR DE ORNAMENTACION PANORAMICA</t>
  </si>
  <si>
    <t>26211-ORNAMENTACION PANORAMICA-INGENIERIA Y ORNAMENTACION PANORAMICA</t>
  </si>
  <si>
    <t>DIRECTOR(A) AUXILIAR DE RECAUDACIONES</t>
  </si>
  <si>
    <t>17118-RECAUDACIONES Y DESEMBOLSOS-FINANZAS Y CONTROL FISCAL</t>
  </si>
  <si>
    <t>DIRECTOR(A) AUXILIAR DE RESIDENCIAS</t>
  </si>
  <si>
    <t>14331-ADMINISTRACION DE EMPRESAS-ADMINISTRACION UNIVERSITARIA</t>
  </si>
  <si>
    <t>DIRECTOR(A) AUXILIAR DE SEGURIDAD</t>
  </si>
  <si>
    <t>22131-VIGILANCIA-PROTECCION Y VIGILANCIA</t>
  </si>
  <si>
    <t>DIRECTOR(A) CALIDAD AMBIENTAL Y SEGURIDAD OCUPACIONAL</t>
  </si>
  <si>
    <t>75101-N/A-DIRECTORES DE OFICINA</t>
  </si>
  <si>
    <t>DIRECTOR(A) CENTRO DE INVESTIGACION</t>
  </si>
  <si>
    <t>75205-N/A-DIRECTORES DE CENTROS</t>
  </si>
  <si>
    <t>DIRECTOR(A) CENTRO DESARROLLO PREESCOLAR</t>
  </si>
  <si>
    <t>75201-N/A-DIRECTORES DE CENTROS</t>
  </si>
  <si>
    <t>DIRECTOR(A) DE ACTIVIDADES ATLETICAS</t>
  </si>
  <si>
    <t>31626-EDUCACION EN SALUD Y EDUCACION FISICA-SERVICIOS MEDICOS</t>
  </si>
  <si>
    <t>DIRECTOR(A) DE ACTIVIDADES EXTRACURRICULARES</t>
  </si>
  <si>
    <t>32316-SERVICIOS MISCELANEOS-ASISTENCIA ECONOMICA Y SERV SOCIALES</t>
  </si>
  <si>
    <t>DIRECTOR(A) DE ADMISIONES</t>
  </si>
  <si>
    <t>75104-N/A-DIRECTORES DE OFICINA</t>
  </si>
  <si>
    <t>DIRECTOR(A) DE ADQUISICION Y EDICION</t>
  </si>
  <si>
    <t>75107-N/A-DIRECTORES DE OFICINA</t>
  </si>
  <si>
    <t>DIRECTOR(A) DE AGRUPACION MUSICAL</t>
  </si>
  <si>
    <t>32343-SERVICIOS MISCELANEOS-ASISTENCIA ECONOMICA Y SERV SOCIALES</t>
  </si>
  <si>
    <t>DIRECTOR(A) DE ASISTENCIA ECONOMICA</t>
  </si>
  <si>
    <t>75110-N/A-DIRECTORES DE OFICINA</t>
  </si>
  <si>
    <t>DIRECTOR(A) DE ASUNTOS LEGALES</t>
  </si>
  <si>
    <t>75113-N/A-DIRECTORES DE OFICINA</t>
  </si>
  <si>
    <t>DIRECTOR(A) DE AUDITORIA INTERNA</t>
  </si>
  <si>
    <t>71301-N/A-OTRAS OCUPACIONES</t>
  </si>
  <si>
    <t>DIRECTOR(A) DE BIBLIOTECA</t>
  </si>
  <si>
    <t>75431-N/A-OTRAS OCUPACIONES DIRECTIVAS</t>
  </si>
  <si>
    <t>DIRECTOR(A) DE COBROS Y RECLAMACIONES</t>
  </si>
  <si>
    <t>43-1011</t>
  </si>
  <si>
    <t>17134-RECAUDACIONES Y DESEMBOLSOS-FINANZAS Y CONTROL FISCAL</t>
  </si>
  <si>
    <t>DIRECTOR(A) DE COMPRAS</t>
  </si>
  <si>
    <t>75116-N/A-DIRECTORES DE OFICINA</t>
  </si>
  <si>
    <t>DIRECTOR(A) DE COMPRAS Y SUMINISTROS</t>
  </si>
  <si>
    <t>75119-N/A-DIRECTORES DE OFICINA</t>
  </si>
  <si>
    <t>DIRECTOR(A) DE CONTABILIDAD I</t>
  </si>
  <si>
    <t>17215-CONTABILIDAD-FINANZAS Y CONTROL FISCAL</t>
  </si>
  <si>
    <t>DIRECTOR(A) DE CONTABILIDAD II</t>
  </si>
  <si>
    <t>17216-CONTABILIDAD-FINANZAS Y CONTROL FISCAL</t>
  </si>
  <si>
    <t>DIRECTOR(A) DE CONTROL DE OPERACIONES Y PROCESAMIENTO DE DATOS I</t>
  </si>
  <si>
    <t>15141-PROCESAMIENTO DE DATOS-TECNOLOGIAS DE INFORMACION</t>
  </si>
  <si>
    <t>DIRECTOR(A) DE CONTROL DE OPERACIONES Y PROCESAMIENTO DE DATOS II</t>
  </si>
  <si>
    <t>15142-PROCESAMIENTO DE DATOS-TECNOLOGIAS DE INFORMACION</t>
  </si>
  <si>
    <t>DIRECTOR(A) DE CONTROL DE OPERACIONES Y PROCESAMIENTO DE DATOS III</t>
  </si>
  <si>
    <t>15143-PROCESAMIENTO DE DATOS-TECNOLOGIAS DE INFORMACION</t>
  </si>
  <si>
    <t>DIRECTOR(A) DE CORO</t>
  </si>
  <si>
    <t>32346-SERVICIOS MISCELANEOS-ASISTENCIA ECONOMICA Y SERV SOCIALES</t>
  </si>
  <si>
    <t>DIRECTOR(A) DE DEPARTAMENTO</t>
  </si>
  <si>
    <t>75434-N/A-OTRAS OCUPACIONES DIRECTIVAS</t>
  </si>
  <si>
    <t>DIRECTOR(A) DE DESARROLLO DE TECNOLOGIAS DE INFORMACION</t>
  </si>
  <si>
    <t>15216-DESARROLLO DE SISTEMAS-TECNOLOGIAS DE INFORMACION</t>
  </si>
  <si>
    <t>DIRECTOR(A) DE DISENO Y CONSTRUCCION</t>
  </si>
  <si>
    <t>11-9041</t>
  </si>
  <si>
    <t>75122-N/A-DIRECTORES DE OFICINA</t>
  </si>
  <si>
    <t>DIRECTOR(A) DE EDICION</t>
  </si>
  <si>
    <t>13340-REDACCION, EDICION Y COMUNICACIONES-ADMINISTRACION AUXILIAR</t>
  </si>
  <si>
    <t>DIRECTOR(A) DE ESCUELA</t>
  </si>
  <si>
    <t>75301-N/A-DIRECTORES DE ESCUELA</t>
  </si>
  <si>
    <t>DIRECTOR(A) DE ESCUELA GRADUADA</t>
  </si>
  <si>
    <t>75305-N/A-DIRECTORES DE ESCUELA</t>
  </si>
  <si>
    <t>DIRECTOR(A) DE ESTUDIOS INSTITUCIONALES</t>
  </si>
  <si>
    <t>42136-INVESTIGACIONES-INVESTIGACION</t>
  </si>
  <si>
    <t>DIRECTOR(A) DE FINANZAS</t>
  </si>
  <si>
    <t>75125-N/A-DIRECTORES DE OFICINA</t>
  </si>
  <si>
    <t>DIRECTOR(A) DE FINANZAS DE LA UNIVERSIDAD</t>
  </si>
  <si>
    <t>71305-N/A-OTRAS OCUPACIONES</t>
  </si>
  <si>
    <t>DIRECTOR(A) DE INSTITUTOS</t>
  </si>
  <si>
    <t>75437-N/A-OTRAS OCUPACIONES DIRECTIVAS</t>
  </si>
  <si>
    <t>DIRECTOR(A) DE JARDIN BOTANICO</t>
  </si>
  <si>
    <t>76110-N/A-DIRECTORES</t>
  </si>
  <si>
    <t>DIRECTOR(A) DE LA EDITORIAL</t>
  </si>
  <si>
    <t>76105-N/A-DIRECTORES</t>
  </si>
  <si>
    <t>DIRECTOR(A) DE LA OFICINA DE EMPLEO</t>
  </si>
  <si>
    <t>32361-SERVICIOS MISCELANEOS-ASISTENCIA ECONOMICA Y SERV SOCIALES</t>
  </si>
  <si>
    <t>DIRECTOR(A) DE LA TUNA UNIVERSITARIA</t>
  </si>
  <si>
    <t>32348-SERVICIOS MISCELANEOS-ASISTENCIA ECONOMICA Y SERV SOCIALES</t>
  </si>
  <si>
    <t>DIRECTOR(A) DE MANTENIMIENTO DE TERRENOS</t>
  </si>
  <si>
    <t>23221-MANTENIMIENTO DE TERRENOS-EDIFICIOS Y TERRENOS</t>
  </si>
  <si>
    <t>DIRECTOR(A) DE MANTENIMIENTO EDIFICIOS</t>
  </si>
  <si>
    <t>23116-MANTENIMIENTO DE EDIFICIOS-EDIFICIOS Y TERRENOS</t>
  </si>
  <si>
    <t>DIRECTOR(A) DE MERCADEO Y PUBLICIDAD</t>
  </si>
  <si>
    <t>11-2021</t>
  </si>
  <si>
    <t>75128-N/A-DIRECTORES DE OFICINA</t>
  </si>
  <si>
    <t>DIRECTOR(A) DE MUSEO</t>
  </si>
  <si>
    <t>75440-N/A-OTRAS OCUPACIONES DIRECTIVAS</t>
  </si>
  <si>
    <t>DIRECTOR(A) DE NOMINAS I</t>
  </si>
  <si>
    <t>17136-RECAUDACIONES Y DESEMBOLSOS-FINANZAS Y CONTROL FISCAL</t>
  </si>
  <si>
    <t>DIRECTOR(A) DE NOMINAS II</t>
  </si>
  <si>
    <t>17137-RECAUDACIONES Y DESEMBOLSOS-FINANZAS Y CONTROL FISCAL</t>
  </si>
  <si>
    <t>DIRECTOR(A) DE NOMINAS III</t>
  </si>
  <si>
    <t>17138-RECAUDACIONES Y DESEMBOLSOS-FINANZAS Y CONTROL FISCAL</t>
  </si>
  <si>
    <t>DIRECTOR(A) DE NOMINAS IV</t>
  </si>
  <si>
    <t>17139-RECAUDACIONES Y DESEMBOLSOS-FINANZAS Y CONTROL FISCAL</t>
  </si>
  <si>
    <t>DIRECTOR(A) DE OFICINA DE EX-ALUMNOS I</t>
  </si>
  <si>
    <t>32331-SERVICIOS MISCELANEOS-ASISTENCIA ECONOMICA Y SERV SOCIALES</t>
  </si>
  <si>
    <t>DIRECTOR(A) DE OFICINA DE EX-ALUMNOS II</t>
  </si>
  <si>
    <t>32332-SERVICIOS MISCELANEOS-ASISTENCIA ECONOMICA Y SERV SOCIALES</t>
  </si>
  <si>
    <t>DIRECTOR(A) DE ORNAMENTACION PANORAMICA</t>
  </si>
  <si>
    <t>26216-ORNAMENTACION PANORAMICA-INGENIERIA Y ORNAMENTACION PANORAMICA</t>
  </si>
  <si>
    <t>DIRECTOR(A) DE PLANIFICACION</t>
  </si>
  <si>
    <t>75131-N/A-DIRECTORES DE OFICINA</t>
  </si>
  <si>
    <t>DIRECTOR(A) DE PLANIFICACION Y PRESUPUESTO</t>
  </si>
  <si>
    <t>75132-N/A-DIRECTORES DE OFICINA</t>
  </si>
  <si>
    <t>DIRECTOR(A) DE PRENSA Y COMUNICACIONES</t>
  </si>
  <si>
    <t>72301-N/A-ASESORIA EN PRENSA Y COMUNICACIONES</t>
  </si>
  <si>
    <t>DIRECTOR(A) DE PRESUPUESTO</t>
  </si>
  <si>
    <t>75134-N/A-DIRECTORES DE OFICINA</t>
  </si>
  <si>
    <t>DIRECTOR(A) DE PRODUCCION EDUCATIVA</t>
  </si>
  <si>
    <t>43252-RECURSOS AUDIOVISUALES-ARTES GRAFICAS, AUDIOVISUAL Y FOTOGRAFIA</t>
  </si>
  <si>
    <t>DIRECTOR(A) DE PROGRAMAS</t>
  </si>
  <si>
    <t>75443-N/A-OTRAS OCUPACIONES DIRECTIVAS</t>
  </si>
  <si>
    <t>DIRECTOR(A) DE PROGRAMAS Y HOSPEDAJES PRIVADOS</t>
  </si>
  <si>
    <t>14321-ADMINISTRACION DE EMPRESAS-ADMINISTRACION UNIVERSITARIA</t>
  </si>
  <si>
    <t>DIRECTOR(A) DE RECAUDACIONES</t>
  </si>
  <si>
    <t>17119-RECAUDACIONES Y DESEMBOLSOS-FINANZAS Y CONTROL FISCAL</t>
  </si>
  <si>
    <t>DIRECTOR(A) DE RECURSOS EXTERNOS</t>
  </si>
  <si>
    <t>13230-ADMINISTRACION DIRECTIVA-ADMINISTRACION AUXILIAR</t>
  </si>
  <si>
    <t>DIRECTOR(A) DE RECURSOS FISICOS</t>
  </si>
  <si>
    <t>75137-N/A-DIRECTORES DE OFICINA</t>
  </si>
  <si>
    <t>DIRECTOR(A) DE RECURSOS HUMANOS</t>
  </si>
  <si>
    <t>11-3121</t>
  </si>
  <si>
    <t>75140-N/A-DIRECTORES DE OFICINA</t>
  </si>
  <si>
    <t>DIRECTOR(A) DE RESIDENCIAS</t>
  </si>
  <si>
    <t>39-9041</t>
  </si>
  <si>
    <t>14336-ADMINISTRACION DE EMPRESAS-ADMINISTRACION UNIVERSITARIA</t>
  </si>
  <si>
    <t>DIRECTOR(A) DE REVISTA</t>
  </si>
  <si>
    <t>75446-N/A-OTRAS OCUPACIONES DIRECTIVAS</t>
  </si>
  <si>
    <t>DIRECTOR(A) DE SEGURIDAD Y VIGILANCIA</t>
  </si>
  <si>
    <t>75143-N/A-DIRECTORES DE OFICINA</t>
  </si>
  <si>
    <t>DIRECTOR(A) DE SEGUROS</t>
  </si>
  <si>
    <t>75146-N/A-DIRECTORES DE OFICINA</t>
  </si>
  <si>
    <t>DIRECTOR(A) DE SERVICIOS ADMINISTRATIVOS</t>
  </si>
  <si>
    <t>75149-N/A-DIRECTORES DE OFICINA</t>
  </si>
  <si>
    <t>DIRECTOR(A) DE SERVICIOS GENERALES</t>
  </si>
  <si>
    <t>75152-N/A-DIRECTORES DE OFICINA</t>
  </si>
  <si>
    <t>DIRECTOR(A) DE SERVICIOS TECNICOS EN TECNOLOGIAS DE INFORMACION I</t>
  </si>
  <si>
    <t>15321-SERVICIOS TECNICOS-TECNOLOGIAS DE INFORMACION</t>
  </si>
  <si>
    <t>DIRECTOR(A) DE SERVICIOS TECNICOS EN TECNOLOGIAS DE INFORMACION II</t>
  </si>
  <si>
    <t>15322-SERVICIOS TECNICOS-TECNOLOGIAS DE INFORMACION</t>
  </si>
  <si>
    <t>DIRECTOR(A) DE SISTEMAS DE INFORMACION</t>
  </si>
  <si>
    <t>75155-N/A-DIRECTORES DE OFICINA</t>
  </si>
  <si>
    <t>DIRECTOR(A) DE SISTEMAS Y PROCEDIMIENTOS</t>
  </si>
  <si>
    <t>75158-N/A-DIRECTORES DE OFICINA</t>
  </si>
  <si>
    <t>DIRECTOR(A) DE VENTAS</t>
  </si>
  <si>
    <t>11-2022</t>
  </si>
  <si>
    <t>75161-N/A-DIRECTORES DE OFICINA</t>
  </si>
  <si>
    <t>DIRECTOR(A) DEL ARCHIVO DE EXPEDIENTES INACTIVOS</t>
  </si>
  <si>
    <t>14156-ADMISION, EVALUACION Y REGISTRO-ADMINISTRACION UNIVERSITARIA</t>
  </si>
  <si>
    <t>DIRECTOR(A) DEL CENTRO DE RECURSOS EDUCATIVOS</t>
  </si>
  <si>
    <t>43246-RECURSOS AUDIOVISUALES-ARTES GRAFICAS, AUDIOVISUAL Y FOTOGRAFIA</t>
  </si>
  <si>
    <t>DIRECTOR(A) DEL PROGRAMA DE INTERCAMBIO</t>
  </si>
  <si>
    <t>32321-SERVICIOS MISCELANEOS-ASISTENCIA ECONOMICA Y SERV SOCIALES</t>
  </si>
  <si>
    <t>DIRECTOR(A) DEL PROGRAMA DE SERVICIOS A VETERANOS</t>
  </si>
  <si>
    <t>32326-SERVICIOS MISCELANEOS-ASISTENCIA ECONOMICA Y SERV SOCIALES</t>
  </si>
  <si>
    <t>DIRECTOR(A) DEL PROGRAMA DE VIVIENDA</t>
  </si>
  <si>
    <t>14346-ADMINISTRACION DE EMPRESAS-ADMINISTRACION UNIVERSITARIA</t>
  </si>
  <si>
    <t>DIRECTOR(A) DESARROLLO FISICO E INFRAESTRUCTURA</t>
  </si>
  <si>
    <t>75167-N/A-DIRECTORES DE OFICINA</t>
  </si>
  <si>
    <t>DIRECTOR(A) DESARROLLO Y EXALUMNOS</t>
  </si>
  <si>
    <t>75164-N/A-DIRECTORES DE OFICINA</t>
  </si>
  <si>
    <t>DIRECTOR(A) EDUCACION CONTINUA Y ESTUDIOS PROFESIONALES</t>
  </si>
  <si>
    <t>75449-N/A-OTRAS OCUPACIONES DIRECTIVAS</t>
  </si>
  <si>
    <t>DIRECTOR(A) EJECUTIVO OFICINA DEL PRESIDENTE</t>
  </si>
  <si>
    <t>72101-N/A-ASESORES DEL PRESIDENTE</t>
  </si>
  <si>
    <t>DIRECTOR(A) MEDICO</t>
  </si>
  <si>
    <t>75452-N/A-OTRAS OCUPACIONES DIRECTIVAS</t>
  </si>
  <si>
    <t>DIRECTOR(A) PERIODICO DIALOGO</t>
  </si>
  <si>
    <t>76115-N/A-DIRECTORES</t>
  </si>
  <si>
    <t>DIRECTOR(A) SERVICIOS COMPLEMENTARIOS</t>
  </si>
  <si>
    <t>13221-ADMINISTRACION DIRECTIVA-ADMINISTRACION AUXILIAR</t>
  </si>
  <si>
    <t>DIRECTOR(A) TECNOLOGIA ACADEMICA Y ADMINISTRATIVA</t>
  </si>
  <si>
    <t>75173-N/A-DIRECTORES DE OFICINA</t>
  </si>
  <si>
    <t>DISENADOR PAGINA DE INTERNET</t>
  </si>
  <si>
    <t>15-1134</t>
  </si>
  <si>
    <t>15238-DESARROLLO DE SISTEMAS-TECNOLOGIAS DE INFORMACION</t>
  </si>
  <si>
    <t>DISENADOR(A) DE EXPOSICIONES</t>
  </si>
  <si>
    <t>27-1029</t>
  </si>
  <si>
    <t>14406-ADMINISTRACION DE MUSEOS-ADMINISTRACION UNIVERSITARIA</t>
  </si>
  <si>
    <t>DISENADOR(A) GRAFICO</t>
  </si>
  <si>
    <t>27-1024</t>
  </si>
  <si>
    <t>43116-ARTES GRAFICAS-ARTES GRAFICAS, AUDIOVISUAL Y FOTOGRAFIA</t>
  </si>
  <si>
    <t>DOCENTE ESPERA RANGO ACADEMICO (RCM)</t>
  </si>
  <si>
    <t>90811-DOCENTE ESPERA RANGO ACADEMICO (RCM)-N/A</t>
  </si>
  <si>
    <t>Escala_Docente</t>
  </si>
  <si>
    <t>EBANISTA</t>
  </si>
  <si>
    <t>51-7011</t>
  </si>
  <si>
    <t>24116-OFICIOS EN CONSTRUCCION-OFICIOS</t>
  </si>
  <si>
    <t>ECONOMISTA DEL HOGAR ASISTENTE DE EXTENSION</t>
  </si>
  <si>
    <t>90410-ECONOMISTA HOGAR ASISTENTE DE EXTENSION-ECONOMISTAS DEL HOGAR DE EXTENSION</t>
  </si>
  <si>
    <t>ECONOMISTA DEL HOGAR ASOCIADO DE EXTENSION</t>
  </si>
  <si>
    <t>90430-ECONOMISTA HOGAR ASOCIADO DE EXTENSION-ECONOMISTAS DEL HOGAR DE EXTENSION</t>
  </si>
  <si>
    <t>ECONOMISTA DEL HOGAR AUXILIAR DE EXTENSION</t>
  </si>
  <si>
    <t>90420-ECONOMISTA HOGAR AUXILIAR DE EXTENSION-ECONOMISTAS DEL HOGAR DE EXTENSION</t>
  </si>
  <si>
    <t>ECONOMISTA DEL HOGAR DE EXTENSION</t>
  </si>
  <si>
    <t>90440-ECONOMISTA DEL HOGAR DE EXTENSION-ECONOMISTAS DEL HOGAR DE EXTENSION</t>
  </si>
  <si>
    <t>EDITOR(A) I</t>
  </si>
  <si>
    <t>27-3041</t>
  </si>
  <si>
    <t>13306-REDACCION, EDICION Y COMUNICACIONES-ADMINISTRACION AUXILIAR</t>
  </si>
  <si>
    <t>EDITOR(A) II</t>
  </si>
  <si>
    <t>13307-REDACCION, EDICION Y COMUNICACIONES-ADMINISTRACION AUXILIAR</t>
  </si>
  <si>
    <t>EDUCADOR(A) DE MUSEO</t>
  </si>
  <si>
    <t>14416-ADMINISTRACION DE MUSEOS-ADMINISTRACION UNIVERSITARIA</t>
  </si>
  <si>
    <t>EDUCADOR(A) EN SALUD I</t>
  </si>
  <si>
    <t>21-1091</t>
  </si>
  <si>
    <t>31601-EDUCACION EN SALUD Y EDUCACION FISICA-SERVICIOS MEDICOS</t>
  </si>
  <si>
    <t>EDUCADOR(A) EN SALUD II</t>
  </si>
  <si>
    <t>31602-EDUCACION EN SALUD Y EDUCACION FISICA-SERVICIOS MEDICOS</t>
  </si>
  <si>
    <t>EDUCADOR(A) EN SALUD III</t>
  </si>
  <si>
    <t>31603-EDUCACION EN SALUD Y EDUCACION FISICA-SERVICIOS MEDICOS</t>
  </si>
  <si>
    <t>EJECUTIVO(A) DE CONTROL DE PERDIDAS</t>
  </si>
  <si>
    <t>23-2099</t>
  </si>
  <si>
    <t>13233-ADMINISTRACION DIRECTIVA-ADMINISTRACION AUXILIAR</t>
  </si>
  <si>
    <t>ELECTRICISTA I</t>
  </si>
  <si>
    <t>47-2111</t>
  </si>
  <si>
    <t>24201-OFICIOS EN ELECTRICIDAD-OFICIOS</t>
  </si>
  <si>
    <t>ELECTRICISTA II</t>
  </si>
  <si>
    <t>24202-OFICIOS EN ELECTRICIDAD-OFICIOS</t>
  </si>
  <si>
    <t>EMBALSAMADOR(A)</t>
  </si>
  <si>
    <t>39-4011</t>
  </si>
  <si>
    <t>41166-LABORATORIO-LABORATORIO Y TECNOLOGIA MEDICA</t>
  </si>
  <si>
    <t>ENCARGADO(A) DE LA PROPIEDAD</t>
  </si>
  <si>
    <t>43-5071</t>
  </si>
  <si>
    <t>12206-CONTROL Y PROPIEDAD-COMPRAS, SUMINISTROS Y VENTAS</t>
  </si>
  <si>
    <t>ENCARGADO(A) DE VAQUERIA</t>
  </si>
  <si>
    <t>11-9013</t>
  </si>
  <si>
    <t>23206-MANTENIMIENTO DE TERRENOS-EDIFICIOS Y TERRENOS</t>
  </si>
  <si>
    <t>ENCARGADO(A) DEL ALMACEN DE LOS LABORATORIOS DE INVESTIGACION Y ENSENANZA CIENTIFICA</t>
  </si>
  <si>
    <t>41122-LABORATORIO-LABORATORIO Y TECNOLOGIA MEDICA</t>
  </si>
  <si>
    <t>ENCUADERNADOR(A)</t>
  </si>
  <si>
    <t>51-5113</t>
  </si>
  <si>
    <t>24511-OFICIOS DE IMPRENTA-OFICIOS</t>
  </si>
  <si>
    <t>ENFERMERO(A) ASOCIADO(A)</t>
  </si>
  <si>
    <t>29-2061</t>
  </si>
  <si>
    <t>31108-ENFERMERIA-SERVICIOS MEDICOS</t>
  </si>
  <si>
    <t>ENFERMERO(A) ESPECIALISTA</t>
  </si>
  <si>
    <t>29-1171</t>
  </si>
  <si>
    <t>31116-ENFERMERIA-SERVICIOS MEDICOS</t>
  </si>
  <si>
    <t>ENFERMERO(A) GENERALISTA</t>
  </si>
  <si>
    <t>29-1141</t>
  </si>
  <si>
    <t>31111-ENFERMERIA-SERVICIOS MEDICOS</t>
  </si>
  <si>
    <t>ENFERMERO(A) PRACTICA</t>
  </si>
  <si>
    <t>31-1014</t>
  </si>
  <si>
    <t>31106-ENFERMERIA-SERVICIOS MEDICOS</t>
  </si>
  <si>
    <t>ENTREVISTADOR(A) DE EMPLEO</t>
  </si>
  <si>
    <t>43-1111</t>
  </si>
  <si>
    <t>32356-SERVICIOS MISCELANEOS-ASISTENCIA ECONOMICA Y SERV SOCIALES</t>
  </si>
  <si>
    <t>ESCOLTA</t>
  </si>
  <si>
    <t>31-1015</t>
  </si>
  <si>
    <t>31101-ENFERMERIA-SERVICIOS MEDICOS</t>
  </si>
  <si>
    <t>ESPECIALISTA ASISTENTE DE EXTENSION</t>
  </si>
  <si>
    <t>25-3021</t>
  </si>
  <si>
    <t>90210-ESPECIALISTA ASISTENTE DE EXTENSION-ESPECIALISTAS DE EXTENSION</t>
  </si>
  <si>
    <t>ESPECIALISTA ASOCIADO DE EXTENSION</t>
  </si>
  <si>
    <t>90230-ESPECIALISTA ASOCIADO DE EXTENSION-ESPECIALISTAS DE EXTENSION</t>
  </si>
  <si>
    <t>ESPECIALISTA AUXILIAR DE EXTENSION</t>
  </si>
  <si>
    <t>90220-ESPECIALISTA AUXILIAR DE EXTENSION-ESPECIALISTAS DE EXTENSION</t>
  </si>
  <si>
    <t>90240-ESPECIALISTA DE EXTENSION-ESPECIALISTAS DE EXTENSION</t>
  </si>
  <si>
    <t>ESPECIALISTA EN ACTIVIDADES SUB-ACUATICAS</t>
  </si>
  <si>
    <t>25-3099</t>
  </si>
  <si>
    <t>44110-AUXILIARES EN EDUCACION-SERVICIOS EDUCACIONALES</t>
  </si>
  <si>
    <t>ESPECIALISTA EN COMUNICACION</t>
  </si>
  <si>
    <t>27-3031</t>
  </si>
  <si>
    <t>74120-N/A-EMPLEADOS AUXILIARES</t>
  </si>
  <si>
    <t>ESPECIALISTA EN CONSERVACION DE ENERGIA I</t>
  </si>
  <si>
    <t>17-3023</t>
  </si>
  <si>
    <t>24361-OFICIOS MECANICOS-OFICIOS</t>
  </si>
  <si>
    <t>ESPECIALISTA EN CONSERVACION DE ENERGIA II</t>
  </si>
  <si>
    <t>24362-OFICIOS MECANICOS-OFICIOS</t>
  </si>
  <si>
    <t>ESPECIALISTA EN CURRICULO Y EVALUACION I</t>
  </si>
  <si>
    <t>44116-AUXILIARES EN EDUCACION-SERVICIOS EDUCACIONALES</t>
  </si>
  <si>
    <t>ESPECIALISTA EN CURRICULO Y EVALUACION II</t>
  </si>
  <si>
    <t>44117-AUXILIARES EN EDUCACION-SERVICIOS EDUCACIONALES</t>
  </si>
  <si>
    <t>ESPECIALISTA EN CURRICULO Y EVALUACION III</t>
  </si>
  <si>
    <t>44118-AUXILIARES EN EDUCACION-SERVICIOS EDUCACIONALES</t>
  </si>
  <si>
    <t>ESPECIALISTA EN CURRICULO Y EVALUACION IV</t>
  </si>
  <si>
    <t>44119-AUXILIARES EN EDUCACION-SERVICIOS EDUCACIONALES</t>
  </si>
  <si>
    <t>ESPECIALISTA EN EQUIPO DE COMPUTACION Y TELECOMUNICACIONES I</t>
  </si>
  <si>
    <t>15308-SERVICIOS TECNICOS-TECNOLOGIAS DE INFORMACION</t>
  </si>
  <si>
    <t>ESPECIALISTA EN EQUIPO DE COMPUTACION Y TELECOMUNICACIONES II</t>
  </si>
  <si>
    <t>15309-SERVICIOS TECNICOS-TECNOLOGIAS DE INFORMACION</t>
  </si>
  <si>
    <t>ESPECIALISTA EN EQUIPO DE COMPUTACION Y TELECOMUNICACIONES III</t>
  </si>
  <si>
    <t>15310-SERVICIOS TECNICOS-TECNOLOGIAS DE INFORMACION</t>
  </si>
  <si>
    <t>ESPECIALISTA EN INFORMATIZACION DE BIBLIOTECA I</t>
  </si>
  <si>
    <t>15-1121</t>
  </si>
  <si>
    <t>15280-DESARROLLO DE SISTEMAS-TECNOLOGIAS DE INFORMACION</t>
  </si>
  <si>
    <t>ESPECIALISTA EN INFORMATIZACION DE BIBLIOTECA II</t>
  </si>
  <si>
    <t>15281-DESARROLLO DE SISTEMAS-TECNOLOGIAS DE INFORMACION</t>
  </si>
  <si>
    <t>ESPECIALISTA EN NUTRICION Y DIETETICA</t>
  </si>
  <si>
    <t>29-1031</t>
  </si>
  <si>
    <t>31410-NUTRICION Y DIETETICA-SERVICIOS MEDICOS</t>
  </si>
  <si>
    <t>ESPECIALISTA EN PLANIFICACION I</t>
  </si>
  <si>
    <t>16410-PLANIFICACION-REC HUM, PLANIF, PRESUP Y SIST Y PROCED</t>
  </si>
  <si>
    <t>ESPECIALISTA EN PLANIFICACION II</t>
  </si>
  <si>
    <t>16411-PLANIFICACION-REC HUM, PLANIF, PRESUP Y SIST Y PROCED</t>
  </si>
  <si>
    <t>ESPECIALISTA EN PRESUPUESTO I</t>
  </si>
  <si>
    <t>16213-PRESUPUESTO-REC HUM, PLANIF, PRESUP Y SIST Y PROCED</t>
  </si>
  <si>
    <t>ESPECIALISTA EN PRESUPUESTO II</t>
  </si>
  <si>
    <t>16214-PRESUPUESTO-REC HUM, PLANIF, PRESUP Y SIST Y PROCED</t>
  </si>
  <si>
    <t>ESPECIALISTA EN PROGRAMAS DE ASISTENCIA ECONOMICA</t>
  </si>
  <si>
    <t>13-1151</t>
  </si>
  <si>
    <t>32153-ASISTENCIA ECONOMICA-ASISTENCIA ECONOMICA Y SERV SOCIALES</t>
  </si>
  <si>
    <t>NoDocenteBasica22</t>
  </si>
  <si>
    <t>ESPECIALISTA EN RECURSOS HUMANOS I</t>
  </si>
  <si>
    <t>13-1071</t>
  </si>
  <si>
    <t>16165-ADMINISTRACION DE RECURSOS HUMANOS-REC HUM, PLANIF, PRESUP Y SIST Y PROCED</t>
  </si>
  <si>
    <t>ESPECIALISTA EN RECURSOS HUMANOS II</t>
  </si>
  <si>
    <t>16166-ADMINISTRACION DE RECURSOS HUMANOS-REC HUM, PLANIF, PRESUP Y SIST Y PROCED</t>
  </si>
  <si>
    <t>ESPECIALISTA EN RECURSOS HUMANOS III</t>
  </si>
  <si>
    <t>16167-ADMINISTRACION DE RECURSOS HUMANOS-REC HUM, PLANIF, PRESUP Y SIST Y PROCED</t>
  </si>
  <si>
    <t>ESPECIALISTA EN SALUD, SEGURIDAD OCUPACIONAL Y AMBIENTAL I</t>
  </si>
  <si>
    <t>29-9011</t>
  </si>
  <si>
    <t>22232-SALUD, SEGURIDAD OCUPACIONAL Y AMBIENTAL-PROTECCION Y VIGILANCIA</t>
  </si>
  <si>
    <t>ESPECIALISTA EN SALUD, SEGURIDAD OCUPACIONAL Y AMBIENTAL II</t>
  </si>
  <si>
    <t>22233-SALUD, SEGURIDAD OCUPACIONAL Y AMBIENTAL-PROTECCION Y VIGILANCIA</t>
  </si>
  <si>
    <t>ESPECIALISTA EN SALUD, SEGURIDAD OCUPACIONAL Y AMBIENTAL III</t>
  </si>
  <si>
    <t>22234-SALUD, SEGURIDAD OCUPACIONAL Y AMBIENTAL-PROTECCION Y VIGILANCIA</t>
  </si>
  <si>
    <t>ESPECIALISTA EN SALUD, SEGURIDAD OCUPACIONAL Y AMBIENTAL IV</t>
  </si>
  <si>
    <t>22235-SALUD, SEGURIDAD OCUPACIONAL Y AMBIENTAL-PROTECCION Y VIGILANCIA</t>
  </si>
  <si>
    <t>ESPECIALISTA EN SISTEMAS OPERATIVOS I</t>
  </si>
  <si>
    <t>15-1151</t>
  </si>
  <si>
    <t>15212-DESARROLLO DE SISTEMAS-TECNOLOGIAS DE INFORMACION</t>
  </si>
  <si>
    <t>ESPECIALISTA EN SISTEMAS OPERATIVOS II</t>
  </si>
  <si>
    <t>15213-DESARROLLO DE SISTEMAS-TECNOLOGIAS DE INFORMACION</t>
  </si>
  <si>
    <t>ESPECIALISTA EN SISTEMAS Y PROCEDIMIENTOS CENTRAL</t>
  </si>
  <si>
    <t>16318-SISTEMAS Y PROCEDIMIENTOS-REC HUM, PLANIF, PRESUP Y SIST Y PROCED</t>
  </si>
  <si>
    <t>ESPECIALISTA EN TECNOLOGIAS DE COMUNICACION I</t>
  </si>
  <si>
    <t>15-1152</t>
  </si>
  <si>
    <t>15315-SERVICIOS TECNICOS-TECNOLOGIAS DE INFORMACION</t>
  </si>
  <si>
    <t>ESPECIALISTA EN TECNOLOGIAS DE COMUNICACION II</t>
  </si>
  <si>
    <t>15316-SERVICIOS TECNICOS-TECNOLOGIAS DE INFORMACION</t>
  </si>
  <si>
    <t>ESPECIALISTA EN TECNOLOGIAS DE INFORMACION I</t>
  </si>
  <si>
    <t>15232-DESARROLLO DE SISTEMAS-TECNOLOGIAS DE INFORMACION</t>
  </si>
  <si>
    <t>ESPECIALISTA EN TECNOLOGIAS DE INFORMACION II</t>
  </si>
  <si>
    <t>15233-DESARROLLO DE SISTEMAS-TECNOLOGIAS DE INFORMACION</t>
  </si>
  <si>
    <t>ESPECIALISTA EN TECNOLOGIAS DE INFORMACION III</t>
  </si>
  <si>
    <t>15234-DESARROLLO DE SISTEMAS-TECNOLOGIAS DE INFORMACION</t>
  </si>
  <si>
    <t>ESPECIALISTA INSTRUMENTACION CIENTIFICA</t>
  </si>
  <si>
    <t>49-9069</t>
  </si>
  <si>
    <t>41180-LABORATORIO-LABORATORIO Y TECNOLOGIA MEDICA</t>
  </si>
  <si>
    <t>FARMACEUTICO(A) I</t>
  </si>
  <si>
    <t>29-1051</t>
  </si>
  <si>
    <t>31301-FARMACIA-SERVICIOS MEDICOS</t>
  </si>
  <si>
    <t>FARMACEUTICO(A) II</t>
  </si>
  <si>
    <t>31302-FARMACIA-SERVICIOS MEDICOS</t>
  </si>
  <si>
    <t>FARMACEUTICO(A) III</t>
  </si>
  <si>
    <t>31303-FARMACIA-SERVICIOS MEDICOS</t>
  </si>
  <si>
    <t>FISICO(A) AUXILIAR DE RADIACION MEDICA</t>
  </si>
  <si>
    <t>29-2033</t>
  </si>
  <si>
    <t>41231-RADIOLOGIA Y TECNOLOGIA MEDICA-LABORATORIO Y TECNOLOGIA MEDICA</t>
  </si>
  <si>
    <t>FOTOGRAFO MEDICO</t>
  </si>
  <si>
    <t>27-4021</t>
  </si>
  <si>
    <t>43306-FOTOGRAFIA-ARTES GRAFICAS, AUDIOVISUAL Y FOTOGRAFIA</t>
  </si>
  <si>
    <t>FOTOGRAFO(A)</t>
  </si>
  <si>
    <t>43301-FOTOGRAFIA-ARTES GRAFICAS, AUDIOVISUAL Y FOTOGRAFIA</t>
  </si>
  <si>
    <t>FOTOGRAFO(A) DE ARTE</t>
  </si>
  <si>
    <t>43321-FOTOGRAFIA-ARTES GRAFICAS, AUDIOVISUAL Y FOTOGRAFIA</t>
  </si>
  <si>
    <t>GERENTE DE AUDITORIA INTERNA</t>
  </si>
  <si>
    <t>71315-N/A-OTRAS OCUPACIONES</t>
  </si>
  <si>
    <t>GERENTE DE REDACCION</t>
  </si>
  <si>
    <t>11-2011</t>
  </si>
  <si>
    <t>13325-REDACCION, EDICION Y COMUNICACIONES-ADMINISTRACION AUXILIAR</t>
  </si>
  <si>
    <t>GERENTE DE VENTAS</t>
  </si>
  <si>
    <t>12126-COMPRAS, SUMINISTROS Y VENTAS-COMPRAS, SUMINISTROS Y VENTAS</t>
  </si>
  <si>
    <t>GUARDIAN</t>
  </si>
  <si>
    <t>33-3031</t>
  </si>
  <si>
    <t>22101-VIGILANCIA-PROTECCION Y VIGILANCIA</t>
  </si>
  <si>
    <t>GUIA DEL JARDIN BOTANICO</t>
  </si>
  <si>
    <t>39-7011</t>
  </si>
  <si>
    <t>32350-SERVICIOS MISCELANEOS-ASISTENCIA ECONOMICA Y SERV SOCIALES</t>
  </si>
  <si>
    <t>HIGIENISTA DENTAL I</t>
  </si>
  <si>
    <t>29-2021</t>
  </si>
  <si>
    <t>31206-DENTALES-SERVICIOS MEDICOS</t>
  </si>
  <si>
    <t>HIGIENISTA DENTAL II</t>
  </si>
  <si>
    <t>31207-DENTALES-SERVICIOS MEDICOS</t>
  </si>
  <si>
    <t>HISTOTECNICO(A)</t>
  </si>
  <si>
    <t>29-2012</t>
  </si>
  <si>
    <t>41136-LABORATORIO-LABORATORIO Y TECNOLOGIA MEDICA</t>
  </si>
  <si>
    <t>HISTOTECNOLOGO(A)</t>
  </si>
  <si>
    <t>41141-LABORATORIO-LABORATORIO Y TECNOLOGIA MEDICA</t>
  </si>
  <si>
    <t>HOJALATERO</t>
  </si>
  <si>
    <t>49-3021</t>
  </si>
  <si>
    <t>24412-SERVICIOS AUTOMOTRICES-OFICIOS</t>
  </si>
  <si>
    <t>ILUSTRADOR(A) CIENTIFICO(A)</t>
  </si>
  <si>
    <t>43106-ARTES GRAFICAS-ARTES GRAFICAS, AUDIOVISUAL Y FOTOGRAFIA</t>
  </si>
  <si>
    <t>INGENIERO(A)</t>
  </si>
  <si>
    <t>17-2199</t>
  </si>
  <si>
    <t>26110-INGENIERIA-INGENIERIA Y ORNAMENTACION PANORAMICA</t>
  </si>
  <si>
    <t>INGENIERO(A) DE PLANIFICACION FISICA</t>
  </si>
  <si>
    <t>26126-INGENIERIA-INGENIERIA Y ORNAMENTACION PANORAMICA</t>
  </si>
  <si>
    <t>90010-INSTRUCTOR-PROFESORES</t>
  </si>
  <si>
    <t>90140-INVESTIGADOR-INVESTIGADORES</t>
  </si>
  <si>
    <t>INVESTIGADOR AFILIADO</t>
  </si>
  <si>
    <t>90808-INVESTIGADOR AFILIADO-N/A</t>
  </si>
  <si>
    <t>90110-INVESTIGADOR ASISTENTE-INVESTIGADORES</t>
  </si>
  <si>
    <t>INVESTIGADOR ASOCIADO</t>
  </si>
  <si>
    <t>90130-INVESTIGADOR ASOCIADO-INVESTIGADORES</t>
  </si>
  <si>
    <t>90120-INVESTIGADOR AUXILIAR-INVESTIGADORES</t>
  </si>
  <si>
    <t>90809-INVESTIGADOR POST DOCTORAL-N/A</t>
  </si>
  <si>
    <t>JARDINERO(A) I</t>
  </si>
  <si>
    <t>37-3011</t>
  </si>
  <si>
    <t>23211-MANTENIMIENTO DE TERRENOS-EDIFICIOS Y TERRENOS</t>
  </si>
  <si>
    <t>JARDINERO(A) II</t>
  </si>
  <si>
    <t>23212-MANTENIMIENTO DE TERRENOS-EDIFICIOS Y TERRENOS</t>
  </si>
  <si>
    <t>LIBRETISTA</t>
  </si>
  <si>
    <t>27-3043</t>
  </si>
  <si>
    <t>43231-RECURSOS AUDIOVISUALES-ARTES GRAFICAS, AUDIOVISUAL Y FOTOGRAFIA</t>
  </si>
  <si>
    <t>LINOTIPISTA</t>
  </si>
  <si>
    <t>51-1112</t>
  </si>
  <si>
    <t>24526-OFICIOS DE IMPRENTA-OFICIOS</t>
  </si>
  <si>
    <t>MAESTRO(A) ASISTENTE</t>
  </si>
  <si>
    <t>25-9041</t>
  </si>
  <si>
    <t>44101-AUXILIARES EN EDUCACION-SERVICIOS EDUCACIONALES</t>
  </si>
  <si>
    <t>MEDICARE_ER</t>
  </si>
  <si>
    <t>13501 ABOGADO(A) I</t>
  </si>
  <si>
    <t>13502 ABOGADO(A) II</t>
  </si>
  <si>
    <t>13503 ABOGADO(A) III</t>
  </si>
  <si>
    <t>13504 ABOGADO(A) IV</t>
  </si>
  <si>
    <t>13505 ABOGADO(A) V</t>
  </si>
  <si>
    <t>90810 AD HONOREM</t>
  </si>
  <si>
    <t>14361 ADMINISTRADOR(A) AUXILIAR DE EMPRESAS UNIVERSITARIAS</t>
  </si>
  <si>
    <t>14356 ADMINISTRADOR(A) CENTRO DE LA FACULTAD</t>
  </si>
  <si>
    <t>11116 ADMINISTRADOR(A) DE DOCUMENTOS I</t>
  </si>
  <si>
    <t>11117 ADMINISTRADOR(A) DE DOCUMENTOS II</t>
  </si>
  <si>
    <t>14341 ADMINISTRADOR(A) DE EDIFICIOS DE APARTAMIENTOS</t>
  </si>
  <si>
    <t>14366 ADMINISTRADOR(A) DE EMPRESAS UNIVERSITARIAS</t>
  </si>
  <si>
    <t>15248 ADMINISTRADOR(A) DE LA BASE DE DATOS I</t>
  </si>
  <si>
    <t>15249 ADMINISTRADOR(A) DE LA BASE DE DATOS II</t>
  </si>
  <si>
    <t>14311 ADMINISTRADOR(A) DE LIBRERIA I</t>
  </si>
  <si>
    <t>14312 ADMINISTRADOR(A) DE LIBRERIA II</t>
  </si>
  <si>
    <t>14313 ADMINISTRADOR(A) DE LIBRERIA III</t>
  </si>
  <si>
    <t>75401 ADMINISTRADOR(A) DE PROGRAMA</t>
  </si>
  <si>
    <t>75404 ADMINISTRADOR(A) DE PROYECTO</t>
  </si>
  <si>
    <t>31701 ADMINISTRADOR(A) DE RECORDS MEDICOS</t>
  </si>
  <si>
    <t>13320 ADMINISTRADOR(A) DE REVISTA</t>
  </si>
  <si>
    <t>31806 ADMINISTRADOR(A) DE SERVICIOS DE SALUD</t>
  </si>
  <si>
    <t>14351 ADMINISTRADOR(A) DEL CENTRO COLEGIAL</t>
  </si>
  <si>
    <t>11125 ADMINISTRADOR(A) POSTAL I</t>
  </si>
  <si>
    <t>11126 ADMINISTRADOR(A) POSTAL II</t>
  </si>
  <si>
    <t>90310 AGENTE AGRICOLA ASISTENTE DE EXTENSION</t>
  </si>
  <si>
    <t>90330 AGENTE AGRICOLA ASOCIADO DE EXTENSION</t>
  </si>
  <si>
    <t>90320 AGENTE AGRICOLA AUXILIAR DE EXTENSION</t>
  </si>
  <si>
    <t>90340 AGENTE AGRICOLA DE EXTENSION</t>
  </si>
  <si>
    <t>12101 AGENTE COMPRADOR(A)</t>
  </si>
  <si>
    <t>26130 AGRIMENSOR(A) I</t>
  </si>
  <si>
    <t>26131 AGRIMENSOR(A) II</t>
  </si>
  <si>
    <t>24106 ALBANIL</t>
  </si>
  <si>
    <t>74101 AMA DE LLAVES</t>
  </si>
  <si>
    <t>16206 ANALISTA DE PRESUPUESTO I</t>
  </si>
  <si>
    <t>16207 ANALISTA DE PRESUPUESTO II</t>
  </si>
  <si>
    <t>16208 ANALISTA DE PRESUPUESTO III</t>
  </si>
  <si>
    <t>16150 ANALISTA DE RECURSOS HUMANOS I</t>
  </si>
  <si>
    <t>16151 ANALISTA DE RECURSOS HUMANOS II</t>
  </si>
  <si>
    <t>16152 ANALISTA DE RECURSOS HUMANOS III</t>
  </si>
  <si>
    <t>16153 ANALISTA DE RECURSOS HUMANOS IV</t>
  </si>
  <si>
    <t>16154 ANALISTA DE RECURSOS HUMANOS V</t>
  </si>
  <si>
    <t>15206 ANALISTA DE SISTEMAS ELECTRONICOS</t>
  </si>
  <si>
    <t>16311 ANALISTA DE SISTEMAS Y PROCEDIMIENTOS CENTRAL I</t>
  </si>
  <si>
    <t>16312 ANALISTA DE SISTEMAS Y PROCEDIMIENTOS CENTRAL II</t>
  </si>
  <si>
    <t>16313 ANALISTA DE SISTEMAS Y PROCEDIMIENTOS CENTRAL III</t>
  </si>
  <si>
    <t>16301 ANALISTA DE SISTEMAS Y PROCEDIMIENTOS II</t>
  </si>
  <si>
    <t>16302 ANALISTA DE SISTEMAS Y PROCEDIMIENTOS III</t>
  </si>
  <si>
    <t>15209 ANALISTA PROGRAMADOR DE SISTEMAS ELECTRONICOS I</t>
  </si>
  <si>
    <t>15210 ANALISTA PROGRAMADOR DE SISTEMAS ELECTRONICOS II</t>
  </si>
  <si>
    <t>15211 ANALISTA PROGRAMADOR DE SISTEMAS ELECTRONICOS III</t>
  </si>
  <si>
    <t>14213 ARCHIVERO(A)</t>
  </si>
  <si>
    <t>24301 ARMERO(A)</t>
  </si>
  <si>
    <t>42131 ARQUEOLOGO(A)</t>
  </si>
  <si>
    <t>26206 ARQUITECTO(A)</t>
  </si>
  <si>
    <t>24611 ARTESANO(A) EN CERAMICA</t>
  </si>
  <si>
    <t>76101 ARTISTA RESIDENTE</t>
  </si>
  <si>
    <t>72201 ASESOR(A) LEGAL</t>
  </si>
  <si>
    <t>13511 ASESOR(A) LEGAL I</t>
  </si>
  <si>
    <t>13512 ASESOR(A) LEGAL II</t>
  </si>
  <si>
    <t>13513 ASESOR(A) LEGAL III</t>
  </si>
  <si>
    <t>13514 ASESOR(A) LEGAL IV</t>
  </si>
  <si>
    <t>13515 ASESOR(A) LEGAL V</t>
  </si>
  <si>
    <t>13101 ASISTENTE DE ADMINISTRACION I</t>
  </si>
  <si>
    <t>13102 ASISTENTE DE ADMINISTRACION II</t>
  </si>
  <si>
    <t>13103 ASISTENTE DE ADMINISTRACION III</t>
  </si>
  <si>
    <t>13104 ASISTENTE DE ADMINISTRACION IV</t>
  </si>
  <si>
    <t>14161 ASISTENTE DEL REGISTRADOR AUXILIAR</t>
  </si>
  <si>
    <t>31201 ASISTENTE DENTAL I</t>
  </si>
  <si>
    <t>31202 ASISTENTE DENTAL II</t>
  </si>
  <si>
    <t>31203 ASISTENTE DENTAL III</t>
  </si>
  <si>
    <t>44125 ASISTENTE EN IDIOMAS</t>
  </si>
  <si>
    <t>31501 ASISTENTE EN TERAPIA FISICA</t>
  </si>
  <si>
    <t>31511 ASISTENTE EN TERAPIA OCUPACIONAL</t>
  </si>
  <si>
    <t>42112 ASOCIADO(A) EN INVESTIGACIONES</t>
  </si>
  <si>
    <t>17307 AUDITOR(A)</t>
  </si>
  <si>
    <t>17306 AUDITOR(A) ASOCIADO(A)</t>
  </si>
  <si>
    <t>17310 AUDITOR(A) ASOCIADO(S) DE TECNOLOGIA DE INFORMATICA</t>
  </si>
  <si>
    <t>17309 AUDITOR(A) DE TECNOLOGIA DE INFORMATICA EN ADIESTRAMIENTO</t>
  </si>
  <si>
    <t>17311 AUDITOR(A) DE TECNOLOGIAS DE INFORMATICA</t>
  </si>
  <si>
    <t>17312 AUDITOR(A) DE TECNOLOGIAS DE INFORMATICA</t>
  </si>
  <si>
    <t>17305 AUDITOR(A) EN ADIESTRAMIENTO</t>
  </si>
  <si>
    <t>17308 AUDITOR(A) SENIOR</t>
  </si>
  <si>
    <t>14201 AUXILIAR DE BIBLIOTECA</t>
  </si>
  <si>
    <t>12106 AUXILIAR DE COMPRAS Y SUMINISTROS I</t>
  </si>
  <si>
    <t>12107 AUXILIAR DE COMPRAS Y SUMINISTROS II</t>
  </si>
  <si>
    <t>24501 AUXILIAR DE IMPRENTA</t>
  </si>
  <si>
    <t>26101 AUXILIAR DE INGENIERIA I</t>
  </si>
  <si>
    <t>26102 AUXILIAR DE INGENIERIA II</t>
  </si>
  <si>
    <t>42101 AUXILIAR DE INVESTIGACIONES AGRICOLAS</t>
  </si>
  <si>
    <t>42106 AUXILIAR DE INVESTIGACIONES I</t>
  </si>
  <si>
    <t>42107 AUXILIAR DE INVESTIGACIONES II</t>
  </si>
  <si>
    <t>42108 AUXILIAR DE INVESTIGACIONES III</t>
  </si>
  <si>
    <t>12201 AUXILIAR DE LA PROPIEDAD</t>
  </si>
  <si>
    <t>14301 AUXILIAR DE LIBRERIA I</t>
  </si>
  <si>
    <t>14302 AUXILIAR DE LIBRERIA II</t>
  </si>
  <si>
    <t>24601 AUXILIAR EN ARTES TEATRALES</t>
  </si>
  <si>
    <t>17201 AUXILIAR EN CONTABILIDAD I</t>
  </si>
  <si>
    <t>17202 AUXILIAR EN CONTABILIDAD II</t>
  </si>
  <si>
    <t>17203 AUXILIAR EN CONTABILIDAD III</t>
  </si>
  <si>
    <t>31611 AUXILIAR EN EDUCACION FISICA</t>
  </si>
  <si>
    <t>31606 AUXILIAR EN SALUD PUBLICA I</t>
  </si>
  <si>
    <t>11121 AUXILIAR POSTAL I</t>
  </si>
  <si>
    <t>11122 AUXILIAR POSTAL II</t>
  </si>
  <si>
    <t>24211 AYUDANTE DE ELECTRICISTA</t>
  </si>
  <si>
    <t>41106 AYUDANTE DE LABORATORIO</t>
  </si>
  <si>
    <t>44201 AYUDANTE DE MAESTRO(A) PREESCOLAR</t>
  </si>
  <si>
    <t>41146 AYUDANTE DE PATOLOGIA</t>
  </si>
  <si>
    <t>74105 AYUDANTE EJECUTIVO(A)</t>
  </si>
  <si>
    <t>74110 AYUDANTE ESPECIAL</t>
  </si>
  <si>
    <t>75407 AYUDANTE ESPECIAL DEL DECANO(A)</t>
  </si>
  <si>
    <t>75410 AYUDANTE ESPECIAL DEL DIRECTOR(A)</t>
  </si>
  <si>
    <t>90510 BIBLIOTECARIO I</t>
  </si>
  <si>
    <t>90520 BIBLIOTECARIO II</t>
  </si>
  <si>
    <t>90530 BIBLIOTECARIO III</t>
  </si>
  <si>
    <t>90540 BIBLIOTECARIO IV</t>
  </si>
  <si>
    <t>14206 BIBLIOTECARIO(A) AUXILIAR I</t>
  </si>
  <si>
    <t>14207 BIBLIOTECARIO(A) AUXILIAR II</t>
  </si>
  <si>
    <t>14208 BIBLIOTECARIO(A) AUXILIAR III</t>
  </si>
  <si>
    <t>31621 BUZO</t>
  </si>
  <si>
    <t>17101 CAJERO(A)</t>
  </si>
  <si>
    <t>24124 CAPATAZ DE PINTORES</t>
  </si>
  <si>
    <t>23106 CAPATAZ DE TRABAJADORES</t>
  </si>
  <si>
    <t>25221 CAPITAN(A) DE BARCO</t>
  </si>
  <si>
    <t>25216 CAPITAN(A) DE LANCHA</t>
  </si>
  <si>
    <t>24111 CARPINTERO(A)</t>
  </si>
  <si>
    <t>90040 CATEDRATICO</t>
  </si>
  <si>
    <t>90030 CATEDRATICO ASOCIADO</t>
  </si>
  <si>
    <t>90020 CATEDRATICO AUXILIAR</t>
  </si>
  <si>
    <t>24621 CERRAJERO(A)</t>
  </si>
  <si>
    <t>41176 CITOTECNOLOGO(A)</t>
  </si>
  <si>
    <t>25111 CONDUCTOR(A) AUTOMOVIL DEL PRESIDENTE</t>
  </si>
  <si>
    <t>25101 CONDUCTOR(A) DE AMBULANCIA</t>
  </si>
  <si>
    <t>25106 CONDUCTOR(A) DE AUTOMOVIL I</t>
  </si>
  <si>
    <t>25107 CONDUCTOR(A) DE AUTOMOVIL II</t>
  </si>
  <si>
    <t>25116 CONDUCTOR(A) DE CAMIONES</t>
  </si>
  <si>
    <t>74115 CONDUCTOR(A) DEL PRESIDENTE(A)</t>
  </si>
  <si>
    <t>74116 CONDUCTOR(A) DEL RECTOR(A)</t>
  </si>
  <si>
    <t>21206 CONFECCIONADOR(A) DE ALIMENTOS</t>
  </si>
  <si>
    <t>90802 CONFERENCIANTE</t>
  </si>
  <si>
    <t>90803 CONFERENCIANTE VISITANTE</t>
  </si>
  <si>
    <t>90151 CONSEJERO I</t>
  </si>
  <si>
    <t>90152 CONSEJERO II</t>
  </si>
  <si>
    <t>90153 CONSEJERO III</t>
  </si>
  <si>
    <t>90154 CONSEJERO IV</t>
  </si>
  <si>
    <t>21101 CONSERJE</t>
  </si>
  <si>
    <t>17206 CONTADOR(A) I</t>
  </si>
  <si>
    <t>17207 CONTADOR(A) II</t>
  </si>
  <si>
    <t>17208 CONTADOR(A) III</t>
  </si>
  <si>
    <t>17209 CONTADOR(A) IV</t>
  </si>
  <si>
    <t>25211 CONTRAMAESTRE</t>
  </si>
  <si>
    <t>32301 COORDINADOR(A) DE ACTIVIDADES EXTRACURRICULARES</t>
  </si>
  <si>
    <t>15275 COORDINADOR(A) DE COMPUTACION ACADEMICA</t>
  </si>
  <si>
    <t>14126 COORDINADOR(A) DE HORARIOS ACADEMICOS</t>
  </si>
  <si>
    <t>14141 COORDINADOR(A) DE INVESTIGACIONES Y TRANSACCIONES</t>
  </si>
  <si>
    <t>13330 COORDINADOR(A) DE PRODUCCION</t>
  </si>
  <si>
    <t>43251 COORDINADOR(A) DE PRODUCCION EDUCATIVA</t>
  </si>
  <si>
    <t>75413 COORDINADOR(A) DE PROGRAMA</t>
  </si>
  <si>
    <t>75416 COORDINADOR(A) DE PROYECTO</t>
  </si>
  <si>
    <t>22120 COORDINADOR(A) DE SEGURIDAD Y VIGILANCIA</t>
  </si>
  <si>
    <t>15301 COORDINADOR(A) DE SERVICIOS TECNICOS AL USUARIO I</t>
  </si>
  <si>
    <t>15302 COORDINADOR(A) DE SERVICIOS TECNICOS AL USUARIO II</t>
  </si>
  <si>
    <t>15303 COORDINADOR(A) DE SERVICIOS TECNICOS AL USUARIO III</t>
  </si>
  <si>
    <t>14176 COORDINADOR(A) DE TRANSFERENCIAS, TRASLADOS Y READMISIONES</t>
  </si>
  <si>
    <t>44212 COORDINADORA(A) AUXILIAR DE EDUCACION PREESCOLAR</t>
  </si>
  <si>
    <t>24606 COORDINARDO(A) DEL TALLER DE VESTUARIO</t>
  </si>
  <si>
    <t>24506 CORRECTOR(A) DE PRUEBAS</t>
  </si>
  <si>
    <t>14401 CURADOR(A)</t>
  </si>
  <si>
    <t>71201 DECANO(A) ADMINISTRACION DE EMPRESAS</t>
  </si>
  <si>
    <t>75419 DECANO(A) ASOCIADO(A)</t>
  </si>
  <si>
    <t>71101 DECANO(A) ASUNTOS ACADEMICOS</t>
  </si>
  <si>
    <t>75422 DECANO(A) AUXILIAR</t>
  </si>
  <si>
    <t>71210 DECANO(A) CIENCIAS BIOSOCIALES Y SALUD PUBLICA</t>
  </si>
  <si>
    <t>71204 DECANO(A) DE ARTES Y CIENCIAS</t>
  </si>
  <si>
    <t>71213 DECANO(A) DE CIENCIAS NATURALES</t>
  </si>
  <si>
    <t>71216 DECANO(A) DE CIENCIAS SOCIALES</t>
  </si>
  <si>
    <t>71219 DECANO(A) DE EDUCACION</t>
  </si>
  <si>
    <t>71222 DECANO(A) DE ENFERMERIA</t>
  </si>
  <si>
    <t>71110 DECANO(A) DE ESTUDIANTES</t>
  </si>
  <si>
    <t>71225 DECANO(A) DE ESTUDIO GENERALES</t>
  </si>
  <si>
    <t>71228 DECANO(A) DE HUMANIDADES</t>
  </si>
  <si>
    <t>71231 DECANO(A) DE INGENIERIA</t>
  </si>
  <si>
    <t>71234 DECANO(A) DE ODONTOLOGIA</t>
  </si>
  <si>
    <t>71237 DECANO(A) ESCUELA DE ARQUITECTURA</t>
  </si>
  <si>
    <t>71240 DECANO(A) ESCUELA DE DERECHO</t>
  </si>
  <si>
    <t>71243 DECANO(A) ESCUELA DE FARMACIA</t>
  </si>
  <si>
    <t>71246 DECANO(A) ESCUELA DE MEDICINA</t>
  </si>
  <si>
    <t>71249 DECANO(A) ESCUELA SALUD PUBLICA</t>
  </si>
  <si>
    <t>71253 DECANO(A) ESTUDIOS GRADUADOS</t>
  </si>
  <si>
    <t>71105 DECANO(A)DE ADMINISTRACION</t>
  </si>
  <si>
    <t>71207 DECANO(A)DE CIENCIAS AGRICOLAS</t>
  </si>
  <si>
    <t>26201 DELINEANTE ARQUITECTONICO I</t>
  </si>
  <si>
    <t>26202 DELINEANTE ARQUITECTONICO II</t>
  </si>
  <si>
    <t>31221 DENTISTA</t>
  </si>
  <si>
    <t>13236 DIR CUMPL E INTEG EN INVEST CENTRAL</t>
  </si>
  <si>
    <t>32341 DIRECTOR (A) MUSICAL</t>
  </si>
  <si>
    <t>32336 DIRECTOR DE ACTIVIDADES Y ORGANIZACIONES ESTUDIANTILES</t>
  </si>
  <si>
    <t>71306 DIRECTOR DE CONTABILIDAD CENTRAL</t>
  </si>
  <si>
    <t>15146 DIRECTOR DE OPERACIONES Y CONTROL CENTRAL</t>
  </si>
  <si>
    <t>71310 DIRECTOR EJECUTIVO SISTEMA DE RETIRO</t>
  </si>
  <si>
    <t>15327 DIRECTOR SERVICIOS TECNICOS EN TEC INFORMACION CENTRAL</t>
  </si>
  <si>
    <t>75170 DIRECTOR(A)  SISTEMA DE GERENCIA AMBIENTAL</t>
  </si>
  <si>
    <t>75425 DIRECTOR(A) ASOCIADO(A)</t>
  </si>
  <si>
    <t>75428 DIRECTOR(A) AUXILIAR</t>
  </si>
  <si>
    <t>32311 DIRECTOR(A) AUXILIAR DE ACTIVIDADES EXTRACURRICULARES</t>
  </si>
  <si>
    <t>14111 DIRECTOR(A) AUXILIAR DE ADMISIONES</t>
  </si>
  <si>
    <t>32166 DIRECTOR(A) AUXILIAR DE ASISTENCIA ECONOMICA</t>
  </si>
  <si>
    <t>17133 DIRECTOR(A) AUXILIAR DE COBROS Y RECLAMACIONES</t>
  </si>
  <si>
    <t>12121 DIRECTOR(A) AUXILIAR DE COMPRAS Y SUMINISTROS</t>
  </si>
  <si>
    <t>17211 DIRECTOR(A) AUXILIAR DE CONTABILIDAD</t>
  </si>
  <si>
    <t>17430 DIRECTOR(A) AUXILIAR DE FINANZAS CENTRAL</t>
  </si>
  <si>
    <t>17149 DIRECTOR(A) AUXILIAR DE NOMINAS</t>
  </si>
  <si>
    <t>26211 DIRECTOR(A) AUXILIAR DE ORNAMENTACION PANORAMICA</t>
  </si>
  <si>
    <t>17118 DIRECTOR(A) AUXILIAR DE RECAUDACIONES</t>
  </si>
  <si>
    <t>14331 DIRECTOR(A) AUXILIAR DE RESIDENCIAS</t>
  </si>
  <si>
    <t>22131 DIRECTOR(A) AUXILIAR DE SEGURIDAD</t>
  </si>
  <si>
    <t>75101 DIRECTOR(A) CALIDAD AMBIENTAL Y SEGURIDAD OCUPACIONAL</t>
  </si>
  <si>
    <t>75205 DIRECTOR(A) CENTRO DE INVESTIGACION</t>
  </si>
  <si>
    <t>75201 DIRECTOR(A) CENTRO DESARROLLO PREESCOLAR</t>
  </si>
  <si>
    <t>31626 DIRECTOR(A) DE ACTIVIDADES ATLETICAS</t>
  </si>
  <si>
    <t>32316 DIRECTOR(A) DE ACTIVIDADES EXTRACURRICULARES</t>
  </si>
  <si>
    <t>75104 DIRECTOR(A) DE ADMISIONES</t>
  </si>
  <si>
    <t>75107 DIRECTOR(A) DE ADQUISICION Y EDICION</t>
  </si>
  <si>
    <t>32343 DIRECTOR(A) DE AGRUPACION MUSICAL</t>
  </si>
  <si>
    <t>75110 DIRECTOR(A) DE ASISTENCIA ECONOMICA</t>
  </si>
  <si>
    <t>75113 DIRECTOR(A) DE ASUNTOS LEGALES</t>
  </si>
  <si>
    <t>71301 DIRECTOR(A) DE AUDITORIA INTERNA</t>
  </si>
  <si>
    <t>75431 DIRECTOR(A) DE BIBLIOTECA</t>
  </si>
  <si>
    <t>17134 DIRECTOR(A) DE COBROS Y RECLAMACIONES</t>
  </si>
  <si>
    <t>75116 DIRECTOR(A) DE COMPRAS</t>
  </si>
  <si>
    <t>75119 DIRECTOR(A) DE COMPRAS Y SUMINISTROS</t>
  </si>
  <si>
    <t>17215 DIRECTOR(A) DE CONTABILIDAD I</t>
  </si>
  <si>
    <t>17216 DIRECTOR(A) DE CONTABILIDAD II</t>
  </si>
  <si>
    <t>15141 DIRECTOR(A) DE CONTROL DE OPERACIONES Y PROCESAMIENTO DE DATOS I</t>
  </si>
  <si>
    <t>15142 DIRECTOR(A) DE CONTROL DE OPERACIONES Y PROCESAMIENTO DE DATOS II</t>
  </si>
  <si>
    <t>15143 DIRECTOR(A) DE CONTROL DE OPERACIONES Y PROCESAMIENTO DE DATOS III</t>
  </si>
  <si>
    <t>32346 DIRECTOR(A) DE CORO</t>
  </si>
  <si>
    <t>75434 DIRECTOR(A) DE DEPARTAMENTO</t>
  </si>
  <si>
    <t>15216 DIRECTOR(A) DE DESARROLLO DE TECNOLOGIAS DE INFORMACION</t>
  </si>
  <si>
    <t>75122 DIRECTOR(A) DE DISENO Y CONSTRUCCION</t>
  </si>
  <si>
    <t>13340 DIRECTOR(A) DE EDICION</t>
  </si>
  <si>
    <t>75301 DIRECTOR(A) DE ESCUELA</t>
  </si>
  <si>
    <t>75305 DIRECTOR(A) DE ESCUELA GRADUADA</t>
  </si>
  <si>
    <t>42136 DIRECTOR(A) DE ESTUDIOS INSTITUCIONALES</t>
  </si>
  <si>
    <t>75125 DIRECTOR(A) DE FINANZAS</t>
  </si>
  <si>
    <t>71305 DIRECTOR(A) DE FINANZAS DE LA UNIVERSIDAD</t>
  </si>
  <si>
    <t>75437 DIRECTOR(A) DE INSTITUTOS</t>
  </si>
  <si>
    <t>76110 DIRECTOR(A) DE JARDIN BOTANICO</t>
  </si>
  <si>
    <t>76105 DIRECTOR(A) DE LA EDITORIAL</t>
  </si>
  <si>
    <t>32361 DIRECTOR(A) DE LA OFICINA DE EMPLEO</t>
  </si>
  <si>
    <t>32348 DIRECTOR(A) DE LA TUNA UNIVERSITARIA</t>
  </si>
  <si>
    <t>23221 DIRECTOR(A) DE MANTENIMIENTO DE TERRENOS</t>
  </si>
  <si>
    <t>23116 DIRECTOR(A) DE MANTENIMIENTO EDIFICIOS</t>
  </si>
  <si>
    <t>75128 DIRECTOR(A) DE MERCADEO Y PUBLICIDAD</t>
  </si>
  <si>
    <t>75440 DIRECTOR(A) DE MUSEO</t>
  </si>
  <si>
    <t>17136 DIRECTOR(A) DE NOMINAS I</t>
  </si>
  <si>
    <t>17137 DIRECTOR(A) DE NOMINAS II</t>
  </si>
  <si>
    <t>17138 DIRECTOR(A) DE NOMINAS III</t>
  </si>
  <si>
    <t>17139 DIRECTOR(A) DE NOMINAS IV</t>
  </si>
  <si>
    <t>32331 DIRECTOR(A) DE OFICINA DE EX-ALUMNOS I</t>
  </si>
  <si>
    <t>32332 DIRECTOR(A) DE OFICINA DE EX-ALUMNOS II</t>
  </si>
  <si>
    <t>26216 DIRECTOR(A) DE ORNAMENTACION PANORAMICA</t>
  </si>
  <si>
    <t>75131 DIRECTOR(A) DE PLANIFICACION</t>
  </si>
  <si>
    <t>75132 DIRECTOR(A) DE PLANIFICACION Y PRESUPUESTO</t>
  </si>
  <si>
    <t>72301 DIRECTOR(A) DE PRENSA Y COMUNICACIONES</t>
  </si>
  <si>
    <t>75134 DIRECTOR(A) DE PRESUPUESTO</t>
  </si>
  <si>
    <t>43252 DIRECTOR(A) DE PRODUCCION EDUCATIVA</t>
  </si>
  <si>
    <t>75443 DIRECTOR(A) DE PROGRAMAS</t>
  </si>
  <si>
    <t>14321 DIRECTOR(A) DE PROGRAMAS Y HOSPEDAJES PRIVADOS</t>
  </si>
  <si>
    <t>17119 DIRECTOR(A) DE RECAUDACIONES</t>
  </si>
  <si>
    <t>13230 DIRECTOR(A) DE RECURSOS EXTERNOS</t>
  </si>
  <si>
    <t>75137 DIRECTOR(A) DE RECURSOS FISICOS</t>
  </si>
  <si>
    <t>75140 DIRECTOR(A) DE RECURSOS HUMANOS</t>
  </si>
  <si>
    <t>14336 DIRECTOR(A) DE RESIDENCIAS</t>
  </si>
  <si>
    <t>75446 DIRECTOR(A) DE REVISTA</t>
  </si>
  <si>
    <t>75143 DIRECTOR(A) DE SEGURIDAD Y VIGILANCIA</t>
  </si>
  <si>
    <t>75146 DIRECTOR(A) DE SEGUROS</t>
  </si>
  <si>
    <t>75149 DIRECTOR(A) DE SERVICIOS ADMINISTRATIVOS</t>
  </si>
  <si>
    <t>75152 DIRECTOR(A) DE SERVICIOS GENERALES</t>
  </si>
  <si>
    <t>15321 DIRECTOR(A) DE SERVICIOS TECNICOS EN TECNOLOGIAS DE INFORMACION I</t>
  </si>
  <si>
    <t>15322 DIRECTOR(A) DE SERVICIOS TECNICOS EN TECNOLOGIAS DE INFORMACION II</t>
  </si>
  <si>
    <t>75155 DIRECTOR(A) DE SISTEMAS DE INFORMACION</t>
  </si>
  <si>
    <t>16306 DIRECTOR(A) DE SISTEMAS Y PROCEDIMIENTOS</t>
  </si>
  <si>
    <t>75158 DIRECTOR(A) DE SISTEMAS Y PROCEDIMIENTOS</t>
  </si>
  <si>
    <t>75161 DIRECTOR(A) DE VENTAS</t>
  </si>
  <si>
    <t>14156 DIRECTOR(A) DEL ARCHIVO DE EXPEDIENTES INACTIVOS</t>
  </si>
  <si>
    <t>43246 DIRECTOR(A) DEL CENTRO DE RECURSOS EDUCATIVOS</t>
  </si>
  <si>
    <t>32321 DIRECTOR(A) DEL PROGRAMA DE INTERCAMBIO</t>
  </si>
  <si>
    <t>32326 DIRECTOR(A) DEL PROGRAMA DE SERVICIOS A VETERANOS</t>
  </si>
  <si>
    <t>14346 DIRECTOR(A) DEL PROGRAMA DE VIVIENDA</t>
  </si>
  <si>
    <t>75167 DIRECTOR(A) DESARROLLO FISICO E INFRAESTRUCTURA</t>
  </si>
  <si>
    <t>75164 DIRECTOR(A) DESARROLLO Y EXALUMNOS</t>
  </si>
  <si>
    <t>75449 DIRECTOR(A) EDUCACION CONTINUA Y ESTUDIOS PROFESIONALES</t>
  </si>
  <si>
    <t>72101 DIRECTOR(A) EJECUTIVO OFICINA DEL PRESIDENTE</t>
  </si>
  <si>
    <t>75452 DIRECTOR(A) MEDICO</t>
  </si>
  <si>
    <t>76115 DIRECTOR(A) PERIODICO DIALOGO</t>
  </si>
  <si>
    <t>13221 DIRECTOR(A) SERVICIOS COMPLEMENTARIOS</t>
  </si>
  <si>
    <t>75173 DIRECTOR(A) TECNOLOGIA ACADEMICA Y ADMINISTRATIVA</t>
  </si>
  <si>
    <t>15238 DISENADOR PAGINA DE INTERNET</t>
  </si>
  <si>
    <t>14406 DISENADOR(A) DE EXPOSICIONES</t>
  </si>
  <si>
    <t>43116 DISENADOR(A) GRAFICO</t>
  </si>
  <si>
    <t>90811 DOCENTE ESPERA RANGO ACADEMICO (RCM)</t>
  </si>
  <si>
    <t>24116 EBANISTA</t>
  </si>
  <si>
    <t>90410 ECONOMISTA DEL HOGAR ASISTENTE DE EXTENSION</t>
  </si>
  <si>
    <t>90430 ECONOMISTA DEL HOGAR ASOCIADO DE EXTENSION</t>
  </si>
  <si>
    <t>90420 ECONOMISTA DEL HOGAR AUXILIAR DE EXTENSION</t>
  </si>
  <si>
    <t>90440 ECONOMISTA DEL HOGAR DE EXTENSION</t>
  </si>
  <si>
    <t>13306 EDITOR(A) I</t>
  </si>
  <si>
    <t>13307 EDITOR(A) II</t>
  </si>
  <si>
    <t>14416 EDUCADOR(A) DE MUSEO</t>
  </si>
  <si>
    <t>31601 EDUCADOR(A) EN SALUD I</t>
  </si>
  <si>
    <t>31602 EDUCADOR(A) EN SALUD II</t>
  </si>
  <si>
    <t>31603 EDUCADOR(A) EN SALUD III</t>
  </si>
  <si>
    <t>13233 EJECUTIVO(A) DE CONTROL DE PERDIDAS</t>
  </si>
  <si>
    <t>24201 ELECTRICISTA I</t>
  </si>
  <si>
    <t>24202 ELECTRICISTA II</t>
  </si>
  <si>
    <t>41166 EMBALSAMADOR(A)</t>
  </si>
  <si>
    <t>12206 ENCARGADO(A) DE LA PROPIEDAD</t>
  </si>
  <si>
    <t>23206 ENCARGADO(A) DE VAQUERIA</t>
  </si>
  <si>
    <t>41122 ENCARGADO(A) DEL ALMACEN DE LOS LABORATORIOS DE INVESTIGACION Y ENSENANZA CIENTIFICA</t>
  </si>
  <si>
    <t>24511 ENCUADERNADOR(A)</t>
  </si>
  <si>
    <t>31108 ENFERMERO(A) ASOCIADO(A)</t>
  </si>
  <si>
    <t>31116 ENFERMERO(A) ESPECIALISTA</t>
  </si>
  <si>
    <t>31111 ENFERMERO(A) GENERALISTA</t>
  </si>
  <si>
    <t>31106 ENFERMERO(A) PRACTICA</t>
  </si>
  <si>
    <t>32356 ENTREVISTADOR(A) DE EMPLEO</t>
  </si>
  <si>
    <t>31101 ESCOLTA</t>
  </si>
  <si>
    <t>90210 ESPECIALISTA ASISTENTE DE EXTENSION</t>
  </si>
  <si>
    <t>90230 ESPECIALISTA ASOCIADO DE EXTENSION</t>
  </si>
  <si>
    <t>90220 ESPECIALISTA AUXILIAR DE EXTENSION</t>
  </si>
  <si>
    <t>90240 ESPECIALISTA DE EXTENSION</t>
  </si>
  <si>
    <t>44110 ESPECIALISTA EN ACTIVIDADES SUB-ACUATICAS</t>
  </si>
  <si>
    <t>74120 ESPECIALISTA EN COMUNICACION</t>
  </si>
  <si>
    <t>24361 ESPECIALISTA EN CONSERVACION DE ENERGIA I</t>
  </si>
  <si>
    <t>24362 ESPECIALISTA EN CONSERVACION DE ENERGIA II</t>
  </si>
  <si>
    <t>44116 ESPECIALISTA EN CURRICULO Y EVALUACION I</t>
  </si>
  <si>
    <t>44117 ESPECIALISTA EN CURRICULO Y EVALUACION II</t>
  </si>
  <si>
    <t>44118 ESPECIALISTA EN CURRICULO Y EVALUACION III</t>
  </si>
  <si>
    <t>44119 ESPECIALISTA EN CURRICULO Y EVALUACION IV</t>
  </si>
  <si>
    <t>15308 ESPECIALISTA EN EQUIPO DE COMPUTACION Y TELECOMUNICACIONES I</t>
  </si>
  <si>
    <t>15309 ESPECIALISTA EN EQUIPO DE COMPUTACION Y TELECOMUNICACIONES II</t>
  </si>
  <si>
    <t>15310 ESPECIALISTA EN EQUIPO DE COMPUTACION Y TELECOMUNICACIONES III</t>
  </si>
  <si>
    <t>15280 ESPECIALISTA EN INFORMATIZACION DE BIBLIOTECA I</t>
  </si>
  <si>
    <t>15281 ESPECIALISTA EN INFORMATIZACION DE BIBLIOTECA II</t>
  </si>
  <si>
    <t>31410 ESPECIALISTA EN NUTRICION Y DIETETICA</t>
  </si>
  <si>
    <t>16410 ESPECIALISTA EN PLANIFICACION I</t>
  </si>
  <si>
    <t>16411 ESPECIALISTA EN PLANIFICACION II</t>
  </si>
  <si>
    <t>16213 ESPECIALISTA EN PRESUPUESTO I</t>
  </si>
  <si>
    <t>16214 ESPECIALISTA EN PRESUPUESTO II</t>
  </si>
  <si>
    <t>32153 ESPECIALISTA EN PROGRAMAS DE ASISTENCIA ECONOMICA</t>
  </si>
  <si>
    <t>16165 ESPECIALISTA EN RECURSOS HUMANOS I</t>
  </si>
  <si>
    <t>16166 ESPECIALISTA EN RECURSOS HUMANOS II</t>
  </si>
  <si>
    <t>16167 ESPECIALISTA EN RECURSOS HUMANOS III</t>
  </si>
  <si>
    <t>22232 ESPECIALISTA EN SALUD, SEGURIDAD OCUPACIONAL Y AMBIENTAL I</t>
  </si>
  <si>
    <t>22233 ESPECIALISTA EN SALUD, SEGURIDAD OCUPACIONAL Y AMBIENTAL II</t>
  </si>
  <si>
    <t>22234 ESPECIALISTA EN SALUD, SEGURIDAD OCUPACIONAL Y AMBIENTAL III</t>
  </si>
  <si>
    <t>22235 ESPECIALISTA EN SALUD, SEGURIDAD OCUPACIONAL Y AMBIENTAL IV</t>
  </si>
  <si>
    <t>15212 ESPECIALISTA EN SISTEMAS OPERATIVOS I</t>
  </si>
  <si>
    <t>15213 ESPECIALISTA EN SISTEMAS OPERATIVOS II</t>
  </si>
  <si>
    <t>16318 ESPECIALISTA EN SISTEMAS Y PROCEDIMIENTOS CENTRAL</t>
  </si>
  <si>
    <t>15315 ESPECIALISTA EN TECNOLOGIAS DE COMUNICACION I</t>
  </si>
  <si>
    <t>15316 ESPECIALISTA EN TECNOLOGIAS DE COMUNICACION II</t>
  </si>
  <si>
    <t>15232 ESPECIALISTA EN TECNOLOGIAS DE INFORMACION I</t>
  </si>
  <si>
    <t>15233 ESPECIALISTA EN TECNOLOGIAS DE INFORMACION II</t>
  </si>
  <si>
    <t>15234 ESPECIALISTA EN TECNOLOGIAS DE INFORMACION III</t>
  </si>
  <si>
    <t>41180 ESPECIALISTA INSTRUMENTACION CIENTIFICA</t>
  </si>
  <si>
    <t>61010 ESTUDIANTE GRADUADO</t>
  </si>
  <si>
    <t>61000 ESTUDIANTE SUB GRADUADO</t>
  </si>
  <si>
    <t>31301 FARMACEUTICO(A) I</t>
  </si>
  <si>
    <t>31302 FARMACEUTICO(A) II</t>
  </si>
  <si>
    <t>31303 FARMACEUTICO(A) III</t>
  </si>
  <si>
    <t>41231 FISICO(A) AUXILIAR DE RADIACION MEDICA</t>
  </si>
  <si>
    <t>43306 FOTOGRAFO MEDICO</t>
  </si>
  <si>
    <t>43301 FOTOGRAFO(A)</t>
  </si>
  <si>
    <t>43321 FOTOGRAFO(A) DE ARTE</t>
  </si>
  <si>
    <t>71315 GERENTE DE AUDITORIA INTERNA</t>
  </si>
  <si>
    <t>13325 GERENTE DE REDACCION</t>
  </si>
  <si>
    <t>12126 GERENTE DE VENTAS</t>
  </si>
  <si>
    <t>22101 GUARDIAN</t>
  </si>
  <si>
    <t>32350 GUIA DEL JARDIN BOTANICO</t>
  </si>
  <si>
    <t>31206 HIGIENISTA DENTAL I</t>
  </si>
  <si>
    <t>31207 HIGIENISTA DENTAL II</t>
  </si>
  <si>
    <t>41136 HISTOTECNICO(A)</t>
  </si>
  <si>
    <t>41141 HISTOTECNOLOGO(A)</t>
  </si>
  <si>
    <t>24412 HOJALATERO</t>
  </si>
  <si>
    <t>43106 ILUSTRADOR(A) CIENTIFICO(A)</t>
  </si>
  <si>
    <t>26110 INGENIERO(A)</t>
  </si>
  <si>
    <t>26126 INGENIERO(A) DE PLANIFICACION FISICA</t>
  </si>
  <si>
    <t>90010 INSTRUCTOR</t>
  </si>
  <si>
    <t>60001 INTERNOS Y RESIDENTES</t>
  </si>
  <si>
    <t>90140 INVESTIGADOR</t>
  </si>
  <si>
    <t>90808 INVESTIGADOR AFILIADO</t>
  </si>
  <si>
    <t>90110 INVESTIGADOR ASISTENTE</t>
  </si>
  <si>
    <t>90130 INVESTIGADOR ASOCIADO</t>
  </si>
  <si>
    <t>90120 INVESTIGADOR AUXILIAR</t>
  </si>
  <si>
    <t>90809 INVESTIGADOR POST DOCTORAL</t>
  </si>
  <si>
    <t>23211 JARDINERO(A) I</t>
  </si>
  <si>
    <t>23212 JARDINERO(A) II</t>
  </si>
  <si>
    <t>43231 LIBRETISTA</t>
  </si>
  <si>
    <t>24526 LINOTIPISTA</t>
  </si>
  <si>
    <t>44101 MAESTRO(A) ASISTENTE</t>
  </si>
  <si>
    <t>44130 MAESTRO(A) EN CENTRO DE CUIDADO DIURNO</t>
  </si>
  <si>
    <t>44206 MAESTRO(A) PREESCOLAR I</t>
  </si>
  <si>
    <t>44207 MAESTRO(A) PREESCOLAR II</t>
  </si>
  <si>
    <t>25206 MAQUINISTA DE BARCO</t>
  </si>
  <si>
    <t>25201 MARINERO(A)</t>
  </si>
  <si>
    <t>24401 Mecanico(a) Automotriz</t>
  </si>
  <si>
    <t>24326 MECANICO(A) DE EQUIPO DENTAL</t>
  </si>
  <si>
    <t>24351 MECANICO(A) DE EQUIPO MEDICO</t>
  </si>
  <si>
    <t>24321 MECANICO(A) ELECTRONICO</t>
  </si>
  <si>
    <t>24306 MECANICO(A) I</t>
  </si>
  <si>
    <t>24307 MECANICO(A) II</t>
  </si>
  <si>
    <t>11301 MECANOGRAFO(A) ADMINISTRATIVO(A) I</t>
  </si>
  <si>
    <t>11302 MECANOGRAFO(A) ADMINISTRATIVO(A) II</t>
  </si>
  <si>
    <t>11303 MECANOGRAFO(A) ADMINISTRATIVO(A) III</t>
  </si>
  <si>
    <t>11304 MECANOGRAFO(A) ADMINISTRATIVO(A) IV</t>
  </si>
  <si>
    <t>31901 MEDICO</t>
  </si>
  <si>
    <t>11101 MENSAJERO(A) I</t>
  </si>
  <si>
    <t>11102 MENSAJERO(A) II</t>
  </si>
  <si>
    <t>11106 MENSAJERO(A) MOTORISTA</t>
  </si>
  <si>
    <t>13111 OFICIAL ADMINISTRATIVO I</t>
  </si>
  <si>
    <t>13112 OFICIAL ADMINISTRATIVO II</t>
  </si>
  <si>
    <t>13113 OFICIAL ADMINISTRATIVO III</t>
  </si>
  <si>
    <t>14101 OFICIAL AUXILIAR DE ADMISIONES</t>
  </si>
  <si>
    <t>13116 OFICIAL CUMPLIMIENTO E INTEGRIDAD EN INVEST. CENTRAL</t>
  </si>
  <si>
    <t>14106 OFICIAL DE ADMISIONES I</t>
  </si>
  <si>
    <t>14107 OFICIAL DE ADMISIONES II</t>
  </si>
  <si>
    <t>14108 OFICIAL DE ADMISIONES III</t>
  </si>
  <si>
    <t>14109 OFICIAL DE ADMISIONES IV</t>
  </si>
  <si>
    <t>14136 OFICIAL DE ANOTACIONES</t>
  </si>
  <si>
    <t>32146 OFICIAL DE ASISTENCIA ECONOMICA I</t>
  </si>
  <si>
    <t>32147 OFICIAL DE ASISTENCIA ECONOMICA II</t>
  </si>
  <si>
    <t>32148 OFICIAL DE ASISTENCIA ECONOMICA III</t>
  </si>
  <si>
    <t>32149 OFICIAL DE ASISTENCIA ECONOMICA IV</t>
  </si>
  <si>
    <t>32150 OFICIAL DE ASISTENCIA ECONOMICA V</t>
  </si>
  <si>
    <t>14123 OFICIAL DE ASUNTOS ESTUDIANTILES I</t>
  </si>
  <si>
    <t>17126 OFICIAL DE COBROS Y RECLAMACIONES</t>
  </si>
  <si>
    <t>15114 OFICIAL DE CONTROL</t>
  </si>
  <si>
    <t>14131 OFICIAL DE CONVALIDACIONES</t>
  </si>
  <si>
    <t>76120 OFICIAL DE CUMPLIMIENTO</t>
  </si>
  <si>
    <t>13406 OFICIAL DE ESTADISTICAS</t>
  </si>
  <si>
    <t>14121 OFICIAL DE EVALUACION DE EXPEDIENTES ACADEMICOS</t>
  </si>
  <si>
    <t>17407 OFICIAL DE FINANZAS I</t>
  </si>
  <si>
    <t>17408 OFICIAL DE FINANZAS II</t>
  </si>
  <si>
    <t>11131 OFICIAL DE INFORMACION</t>
  </si>
  <si>
    <t>22135 OFICIAL DE INVESTIGACIONES I</t>
  </si>
  <si>
    <t>22136 OFICIAL DE INVESTIGACIONES II</t>
  </si>
  <si>
    <t>22137 OFICIAL DE INVESTIGACIONES III</t>
  </si>
  <si>
    <t>14146 OFICIAL DE INVESTIGACIONES Y TRANSACCIONES</t>
  </si>
  <si>
    <t>41168 OFICIAL DE LA JUNTA DE DONACIONES ANATOMICAS</t>
  </si>
  <si>
    <t>12216 OFICIAL DE LA PROPIEDAD I</t>
  </si>
  <si>
    <t>12217 OFICIAL DE LA PROPIEDAD II</t>
  </si>
  <si>
    <t>17141 OFICIAL DE NOMINAS I</t>
  </si>
  <si>
    <t>17142 OFICIAL DE NOMINAS II</t>
  </si>
  <si>
    <t>17143 OFICIAL DE NOMINAS III</t>
  </si>
  <si>
    <t>17144 OFICIAL DE NOMINAS IV</t>
  </si>
  <si>
    <t>32211 OFICIAL DE ORIENTACION</t>
  </si>
  <si>
    <t>72305 OFICIAL DE PRENSA Y COMUNICACIONES</t>
  </si>
  <si>
    <t>16201 OFICIAL DE PRESUPUESTO</t>
  </si>
  <si>
    <t>13106 OFICIAL DE PROGRAMAS I</t>
  </si>
  <si>
    <t>13107 OFICIAL DE PROGRAMAS II</t>
  </si>
  <si>
    <t>16175 OFICIAL DE RECURSOS HUMANOS</t>
  </si>
  <si>
    <t>22111 OFICIAL DE SEGURIDAD I</t>
  </si>
  <si>
    <t>22112 OFICIAL DE SEGURIDAD II</t>
  </si>
  <si>
    <t>22113 OFICIAL DE SEGURIDAD III</t>
  </si>
  <si>
    <t>22114 OFICIAL DE SEGURIDAD IV</t>
  </si>
  <si>
    <t>22116 OFICIAL DE TRANSITO</t>
  </si>
  <si>
    <t>13206 OFICIAL EJECUTIVO I</t>
  </si>
  <si>
    <t>13207 OFICIAL EJECUTIVO II</t>
  </si>
  <si>
    <t>13208 OFICIAL EJECUTIVO III</t>
  </si>
  <si>
    <t>22226 OFICIAL EN SALUD, SEGURIDAD OCUPACIONAL Y AMBIENTAL I</t>
  </si>
  <si>
    <t>22227 OFICIAL EN SALUD, SEGURIDAD OCUPACIONAL Y AMBIENTAL II</t>
  </si>
  <si>
    <t>22228 OFICIAL EN SALUD, SEGURIDAD OCUPACIONAL Y AMBIENTAL III</t>
  </si>
  <si>
    <t>17121 OFICIAL PAGADOR I</t>
  </si>
  <si>
    <t>17122 OFICIAL PAGADOR II</t>
  </si>
  <si>
    <t>14124 OFICINA DE ASUNTOS ESTUDIANTILES II</t>
  </si>
  <si>
    <t>11128 OFICINISTA POSTAL I</t>
  </si>
  <si>
    <t>11129 OFICINISTA POSTAL II</t>
  </si>
  <si>
    <t>15121 OPERADOR(A) DE COMPUTADOR ELECTRONICO I</t>
  </si>
  <si>
    <t>15122 OPERADOR(A) DE COMPUTADOR ELECTRONICO II</t>
  </si>
  <si>
    <t>11211 OPERADOR(A) DE CUADRO TELEFONICO</t>
  </si>
  <si>
    <t>25226 OPERADOR(A) DE EQUIPO AGRICOLA</t>
  </si>
  <si>
    <t>24541 OPERADOR(A) DE EQUIPO ELECTRONICO DE FOTOCOMPOSICION TIPOGAFRICA</t>
  </si>
  <si>
    <t>25121 OPERADOR(A) DE EQUIPO PESADO</t>
  </si>
  <si>
    <t>22240 OPERADOR(A) DE INCINERADOR</t>
  </si>
  <si>
    <t>11201 OPERADOR(A) DE MAQUINAS REPRODUCTORAS</t>
  </si>
  <si>
    <t>24546 OPERADOR(A) DE VARIOTIPO</t>
  </si>
  <si>
    <t>31521 PATOLOGO(A) DEL HABLA/LENGUAJE</t>
  </si>
  <si>
    <t>24121 PINTOR(A)</t>
  </si>
  <si>
    <t>24126 PLOMERO(A)</t>
  </si>
  <si>
    <t>24518 PRENSISTA DE FOTOLITOGRAFIA</t>
  </si>
  <si>
    <t>70101 PRESIDENTE(A)</t>
  </si>
  <si>
    <t>76125 PROCURADOR(A) ESTUDIANTIL</t>
  </si>
  <si>
    <t>43260 PRODUCTOR(A) DE PROGRAMAS RADIALES MUSICALES</t>
  </si>
  <si>
    <t>90806 PROFESOR ADJUNTO</t>
  </si>
  <si>
    <t>90807 PROFESOR GEOGRAFICO</t>
  </si>
  <si>
    <t>90805 PROFESOR RESIDENTE</t>
  </si>
  <si>
    <t>90804 PROFESOR VISITANTE</t>
  </si>
  <si>
    <t>15201 PROGRAMADOR(A) DE SISTEMAS ELECTRONICOS I</t>
  </si>
  <si>
    <t>15202 PROGRAMADOR(A) DE SISTEMAS ELECTRONICOS II</t>
  </si>
  <si>
    <t>90171 PSICOLOGO I</t>
  </si>
  <si>
    <t>90172 PSICOLOGO II</t>
  </si>
  <si>
    <t>90173 PSICOLOGO III</t>
  </si>
  <si>
    <t>90174 PSICOLOGO IV</t>
  </si>
  <si>
    <t>17111 RECAUDADOR(A)</t>
  </si>
  <si>
    <t>11111 RECEPCIONISTA</t>
  </si>
  <si>
    <t>70105 RECTOR(A)</t>
  </si>
  <si>
    <t>13301 REDACTOR(A) DE INFORMACION</t>
  </si>
  <si>
    <t>75455 REGISTRADOR(A)</t>
  </si>
  <si>
    <t>14174 REGISTRADOR(A) ASOCIADO I</t>
  </si>
  <si>
    <t>14175 REGISTRADOR(A) ASOCIADO II</t>
  </si>
  <si>
    <t>14166 REGISTRADOR(A) AUXILIAR</t>
  </si>
  <si>
    <t>14411 REGISTRADOR(A) DE COLECCIONES</t>
  </si>
  <si>
    <t>15102 REGISTRADOR(A) DE DATOS DE SISTEMAS EN LINEA I</t>
  </si>
  <si>
    <t>15103 REGISTRADOR(A) DE DATOS DE SISTEMAS EN LINEA II</t>
  </si>
  <si>
    <t>15104 REGISTRADOR(A) DE DATOS DE SISTEMAS EN LINEA III</t>
  </si>
  <si>
    <t>24131 REPARADOR(A) GENERAL</t>
  </si>
  <si>
    <t>12131 REPRESENTANTE DE VENTAS</t>
  </si>
  <si>
    <t>31616 SALVAVIDAS</t>
  </si>
  <si>
    <t>11401 SECRETARIO(A) ADMINISTRATIVO(A) I</t>
  </si>
  <si>
    <t>11402 SECRETARIO(A) ADMINISTRATIVO(A) II</t>
  </si>
  <si>
    <t>11403 SECRETARIO(A) ADMINISTRATIVO(A) III</t>
  </si>
  <si>
    <t>11404 SECRETARIO(A) ADMINISTRATIVO(A) IV</t>
  </si>
  <si>
    <t>11405 SECRETARIO(A) ADMINISTRATIVO(A) V</t>
  </si>
  <si>
    <t>74125 SECRETARIO(A) CONFIDENCIAL</t>
  </si>
  <si>
    <t>72110 SECRETARIO(A) DE LA JUNTA DE SUBASTAS</t>
  </si>
  <si>
    <t>11426 SECRETARIO(A) DE RECORD</t>
  </si>
  <si>
    <t>11431 SECRETARIO(A) DEL PRESIDENTE DE LA JUNTA DE SINDICOS</t>
  </si>
  <si>
    <t>11409 SECRETARIO(A) DEL RECTOR DE COLEGIO UNIVIVERSITARIO</t>
  </si>
  <si>
    <t>11411 SECRETARIO(A) DEL RECTOR DE RECINTO</t>
  </si>
  <si>
    <t>71320 SECRETARIO(A) EJECUTIVO JUNTA DE GOBIERNO</t>
  </si>
  <si>
    <t>11406 SECRETARIO(A) EJECUTIVO(A) I</t>
  </si>
  <si>
    <t>11407 SECRETARIO(A) EJECUTIVO(A) II</t>
  </si>
  <si>
    <t>73201 SECRETARIO(A) JUNTA ADMINISTRATIVA</t>
  </si>
  <si>
    <t>73101 SECRETARIO(A) JUNTA UNIVERSITARIA</t>
  </si>
  <si>
    <t>73301 SECRETARIO(A) SENADO ACADEMICO</t>
  </si>
  <si>
    <t>73302 SECRETARIO(A) SENADO ACADEMICO Y JUNTA ADMINISTRATIVA</t>
  </si>
  <si>
    <t>24311 SOLDADOR(A)</t>
  </si>
  <si>
    <t>41241 SONOGRAFISTA</t>
  </si>
  <si>
    <t>41190 SOPLADOR(A) DE VIDRIO</t>
  </si>
  <si>
    <t>17219 SUBDIRECTOR(A) DE CONTABILIDAD CENTRAL</t>
  </si>
  <si>
    <t>15221 SUBDIRECTOR(A) DE DESARROLLO DE TECNOLOGIAS DE INFORMACION</t>
  </si>
  <si>
    <t>17418 SUBDIRECTOR(A) DE FINANZAS I</t>
  </si>
  <si>
    <t>17419 SUBDIRECTOR(A) DE FINANZAS II</t>
  </si>
  <si>
    <t>16405 SUBDIRECTOR(A) DE PLANIFICACION Y DESARROLLO CENTRAL</t>
  </si>
  <si>
    <t>16216 SUBDIRECTOR(A) DE PRESUPUESTO I</t>
  </si>
  <si>
    <t>16180 SUBDIRECTOR(A) DE RECURSOS HUMANOS</t>
  </si>
  <si>
    <t>71325 SUBDIRECTOR(A) SISTEMA DE RETIRO</t>
  </si>
  <si>
    <t>11206 SUPERVISOR DE CENTRO DE REPRODUCCION</t>
  </si>
  <si>
    <t>32306 SUPERVISOR(A) DE ACTIVIDADES EXTRACURRICULARES</t>
  </si>
  <si>
    <t>43111 SUPERVISOR(A) DE ARTES GRAFICAS(A)</t>
  </si>
  <si>
    <t>32156 SUPERVISOR(A) DE ASISTENCIA ECONOMICA</t>
  </si>
  <si>
    <t>17131 SUPERVISOR(A) DE COBROS Y RECLAMACIONES</t>
  </si>
  <si>
    <t>12111 SUPERVISOR(A) DE COMPRAS I</t>
  </si>
  <si>
    <t>12112 SUPERVISOR(A) DE COMPRAS II</t>
  </si>
  <si>
    <t>21106 SUPERVISOR(A) DE CONSERJES I</t>
  </si>
  <si>
    <t>21107 SUPERVISOR(A) DE CONSERJES II</t>
  </si>
  <si>
    <t>24136 SUPERVISOR(A) DE CONSTRUCCION I</t>
  </si>
  <si>
    <t>24137 SUPERVISOR(A) DE CONSTRUCCION II</t>
  </si>
  <si>
    <t>17213 SUPERVISOR(A) DE CONTABILIDAD DEL SISTEMA DE RETIRO</t>
  </si>
  <si>
    <t>15116 SUPERVISOR(A) DE CONTROL DE OPERACIONES</t>
  </si>
  <si>
    <t>24206 SUPERVISOR(A) DE ELECTRICISTAS</t>
  </si>
  <si>
    <t>24516 SUPERVISOR(A) DE ENCUADERNACION</t>
  </si>
  <si>
    <t>31121 SUPERVISOR(A) DE ENFERMEROS(AS)</t>
  </si>
  <si>
    <t>22106 SUPERVISOR(A) DE GUARDIANES</t>
  </si>
  <si>
    <t>14316 SUPERVISOR(A) DE HOSPEDAJES PRIVADOS</t>
  </si>
  <si>
    <t>24536 SUPERVISOR(A) DE IMPRENTA</t>
  </si>
  <si>
    <t>22126 SUPERVISOR(A) DE INVESTIGACIONES</t>
  </si>
  <si>
    <t>23216 SUPERVISOR(A) DE JARDINERIA</t>
  </si>
  <si>
    <t>41111 SUPERVISOR(A) DE LA CASA DE ANIMALES</t>
  </si>
  <si>
    <t>12211 SUPERVISOR(A) DE LA PROPIEDAD</t>
  </si>
  <si>
    <t>41171 SUPERVISOR(A) DE LABORATORIO DE CITOGENETICA</t>
  </si>
  <si>
    <t>43316 SUPERVISOR(A) DE LABORATORIO FOTOGRAFICO</t>
  </si>
  <si>
    <t>23111 SUPERVISOR(A) DE MANTENIMIENTO DE EDIFICIOS I</t>
  </si>
  <si>
    <t>23112 SUPERVISOR(A) DE MANTENIMIENTO DE EDIFICIOS II</t>
  </si>
  <si>
    <t>41221 SUPERVISOR(A) DE MEDICINA NUCLEAR</t>
  </si>
  <si>
    <t>43406 SUPERVISOR(A) DE MICROFILMACION</t>
  </si>
  <si>
    <t>24616 SUPERVISOR(A) DE OPERACIONES Y MANTENIMIENTO</t>
  </si>
  <si>
    <t>15136 SUPERVISOR(A) DE OPERADORES DE COMPUTADORES ELECTRONICOS</t>
  </si>
  <si>
    <t>11216 SUPERVISOR(A) DE OPERADORES DE CUADRO TELEFONICO</t>
  </si>
  <si>
    <t>26221 SUPERVISOR(A) DE ORNAMENTACION PANORAMICA</t>
  </si>
  <si>
    <t>24531 SUPERVISOR(A) DE PRODUCCION DE IMPRENTA</t>
  </si>
  <si>
    <t>43236 SUPERVISOR(A) DE RADIO Y/O TELEVISION</t>
  </si>
  <si>
    <t>17116 SUPERVISOR(A) DE RECAUDACIONES</t>
  </si>
  <si>
    <t>14326 SUPERVISOR(A) DE RESIDENCIAS</t>
  </si>
  <si>
    <t>21211 SUPERVISOR(A) DE SERVICIO DE ALIMENTOS</t>
  </si>
  <si>
    <t>43221 SUPERVISOR(A) DE SERVICIOS AUDIOVISUALES</t>
  </si>
  <si>
    <t>24340 SUPERVISOR(A) DE SISTEMAS DE REFRIGERACION Y AIRE ACONDICIONADO</t>
  </si>
  <si>
    <t>24313 SUPERVISOR(A) DE SOLDADORES</t>
  </si>
  <si>
    <t>12116 SUPERVISOR(A) DE SUMINISTROS</t>
  </si>
  <si>
    <t>24416 SUPERVISOR(A) DE TALLER AUTOMOTRIZ</t>
  </si>
  <si>
    <t>24420 SUPERVISOR(A) DE TRANSPORTACION</t>
  </si>
  <si>
    <t>16308 SUPERVISOR(A) SISTEMAS Y PROCEDIMIENTOS</t>
  </si>
  <si>
    <t>13227 SUPERVISOR(A) UNIDAD DE ACTAS Y RECORDS</t>
  </si>
  <si>
    <t>41245 TECNICO DE ENCEFALOGRAMA</t>
  </si>
  <si>
    <t>31306 TECNICO DE FARMACIA</t>
  </si>
  <si>
    <t>41200 TECNICO EN CUIDADO RESPIRATORIO</t>
  </si>
  <si>
    <t>41195 TECNICO OFTALMICO</t>
  </si>
  <si>
    <t>24405 TECNICO(A) AUTOMOTRIZ</t>
  </si>
  <si>
    <t>43101 TECNICO(A) DE ARTES GRAFICAS</t>
  </si>
  <si>
    <t>43257 TECNICO(A) DE CONTROL/LOCUTOR</t>
  </si>
  <si>
    <t>41133 TECNICO(A) DE ECOCARDIOGRAFIA</t>
  </si>
  <si>
    <t>41131 TECNICO(A) DE ELECTROCARDIOGRAFIA</t>
  </si>
  <si>
    <t>31801 TECNICO(A) DE EPIDEMIOLOGIA</t>
  </si>
  <si>
    <t>24368 TECNICO(A) DE EQUIPO AUDIOVISUAL I</t>
  </si>
  <si>
    <t>24369 TECNICO(A) DE EQUIPO AUDIOVISUAL II</t>
  </si>
  <si>
    <t>24408 TECNICO(A) DE EQUIPO PESADO</t>
  </si>
  <si>
    <t>24521 TECNICO(A) DE FOTOLITOGRAFIA</t>
  </si>
  <si>
    <t>26106 TECNICO(A) DE INGENIERIA</t>
  </si>
  <si>
    <t>24356 TECNICO(A) DE INSTRUMENTACION</t>
  </si>
  <si>
    <t>42116 TECNICO(A) DE INVESTIGACIONES CIENTIFICAS</t>
  </si>
  <si>
    <t>42141 TECNICO(A) DE INVESTIGACIONES CLINICAS</t>
  </si>
  <si>
    <t>41126 TECNICO(A) DE LABORATORIO DE IDIOMAS</t>
  </si>
  <si>
    <t>41116 TECNICO(A) DE LABORATORIO I</t>
  </si>
  <si>
    <t>41117 TECNICO(A) DE LABORATORIO II</t>
  </si>
  <si>
    <t>43401 TECNICO(A) DE MICROFILMACION</t>
  </si>
  <si>
    <t>41185 TECNICO(A) DE PERFUSION</t>
  </si>
  <si>
    <t>43241 TECNICO(A) DE PRODUCCION AUDIOVISUAL</t>
  </si>
  <si>
    <t>41216 TECNICO(A) DE RADIOTERAPIA</t>
  </si>
  <si>
    <t>31706 TECNICO(A) DE RECORDS MEDICOS</t>
  </si>
  <si>
    <t>24316 TECNICO(A) DE REFRIGERACION Y AIRE ACONDICIONADO   I</t>
  </si>
  <si>
    <t>24317 TECNICO(A) DE REFRIGERACION Y AIRE ACONDICIONADO   II</t>
  </si>
  <si>
    <t>43216 TECNICO(A) DE SERVICIOS AUDIOVISUALES</t>
  </si>
  <si>
    <t>32241 TECNICO(A) DE SERVICIOS SOCIALES I</t>
  </si>
  <si>
    <t>32242 TECNICO(A) DE SERVICIOS SOCIALES II</t>
  </si>
  <si>
    <t>31811 TECNICO(A) DE SUMINISTROS ESTERILES</t>
  </si>
  <si>
    <t>15241 TECNICO(A) DE TECNOLOGIAS DE INFORMACION</t>
  </si>
  <si>
    <t>43211 TECNICO(A) DE TELEVISION I</t>
  </si>
  <si>
    <t>43212 TECNICO(A) DE TELEVISION II</t>
  </si>
  <si>
    <t>31211 TECNICO(A) DENTAL</t>
  </si>
  <si>
    <t>41211 TECNICO(A) EN RADIOLOGIA</t>
  </si>
  <si>
    <t>13521 TECNICO(A) LEGAL</t>
  </si>
  <si>
    <t>41151 TECNICO(A) QUIRURGICO(A)</t>
  </si>
  <si>
    <t>41220 TECNOLOGO EN MEDICINA NUCLEAR</t>
  </si>
  <si>
    <t>41212 TECNOLOGO RADIOLOGICO EN IMAGENES DE DIAGNOSTICO Y TRATAMIENTO</t>
  </si>
  <si>
    <t>41235 TECNOLOGO(A) EN SALUD ANIMAL I</t>
  </si>
  <si>
    <t>41236 TECNOLOGO(A) EN SALUD ANIMAL II</t>
  </si>
  <si>
    <t>41237 TECNOLOGO(A) EN SALUD ANIMAL III</t>
  </si>
  <si>
    <t>41206 TECNOLOGO(A) MEDICO I</t>
  </si>
  <si>
    <t>41207 TECNOLOGO(A) MEDICO II</t>
  </si>
  <si>
    <t>41208 TECNOLOGO(A) MEDICO III</t>
  </si>
  <si>
    <t>41209 TECNOLOGO(A) MEDICO IV</t>
  </si>
  <si>
    <t>31526 TERAPISTA DEL HABLA/LENGUAJE</t>
  </si>
  <si>
    <t>31506 TERAPISTA FISICO</t>
  </si>
  <si>
    <t>31516 TERAPISTA OCUPACIONAL</t>
  </si>
  <si>
    <t>90161 TRABAJADOR SOCIAL I</t>
  </si>
  <si>
    <t>90162 TRABAJADOR SOCIAL II</t>
  </si>
  <si>
    <t>90163 TRABAJADOR SOCIAL III</t>
  </si>
  <si>
    <t>90164 TRABAJADOR SOCIAL IV</t>
  </si>
  <si>
    <t>23101 TRABAJADOR(A)</t>
  </si>
  <si>
    <t>23104 TRABAJADOR(A) DE CONSERVACION</t>
  </si>
  <si>
    <t>23201 TRABAJADOR(A) DE GRANJA</t>
  </si>
  <si>
    <t>41101 TRABAJADOR(A) DE LABORATORIO</t>
  </si>
  <si>
    <t>21113 TRABAJADOR(A) DE MANTENIMIENTO I</t>
  </si>
  <si>
    <t>21114 TRABAJADOR(A) DE MANTENIMIENTO II</t>
  </si>
  <si>
    <t>21201 TRABAJADOR(A) DE SERVICIO DE ALIMENTOS</t>
  </si>
  <si>
    <t>21301 TRABAJADOR(A) DE SERVICIOS DOMESTICOS</t>
  </si>
  <si>
    <t>13316 TRADUCTOR(A)</t>
  </si>
  <si>
    <t>11311 TRANSCRIPTOR(A)</t>
  </si>
  <si>
    <t>75458 VICEPRESIDENTE(A) ASOCIADO</t>
  </si>
  <si>
    <t>71330 VICEPRESIDENTE(A) ASUNTOS ACADEMICOS</t>
  </si>
  <si>
    <t>75460 VICEPRESIDENTE(A) AUXILIAR</t>
  </si>
  <si>
    <t>71335 VICEPRESIDENTE(A) INVESTIGACION Y TECNOLOGIA</t>
  </si>
  <si>
    <t>74130 VIGILANTE RESIDENCIA DEL PRESIDENTE</t>
  </si>
  <si>
    <t>30. OBSERVACIONES:</t>
  </si>
  <si>
    <t>17.  Cuenta Default de la Organización</t>
  </si>
  <si>
    <t>28. TRANSACCIONES QUE NO FORMAN PARTE DEL SALARIO BASE INSTITUCIONAL (Compensaciones Adicionales, Diferencial No Docente e Incentivos)</t>
  </si>
  <si>
    <t>29. FIRMAS Y FECHAS</t>
  </si>
  <si>
    <t>AJUSTE SALARIO BASE DOCENTE</t>
  </si>
  <si>
    <t>Encasillado 22</t>
  </si>
  <si>
    <t>Efectividad I-9 (mm/dd/yyyy)</t>
  </si>
  <si>
    <t>mes/dia/año</t>
  </si>
  <si>
    <t>UNIDAD</t>
  </si>
  <si>
    <t>CENTRO DE RECURSOS PARA LAS CIENCIAS E INGENIERIA</t>
  </si>
  <si>
    <t>RECINTO DE CIENCIAS MEDICAS</t>
  </si>
  <si>
    <t>RECINTO DE MAYAGÜEZ</t>
  </si>
  <si>
    <t>RECINTO DE MAYAGÜEZ - CID</t>
  </si>
  <si>
    <t>RECINTO DE MAYAGÜEZ - EEA</t>
  </si>
  <si>
    <t>RECINTO DE MAYAGÜEZ - SEA</t>
  </si>
  <si>
    <t>RECINTO DE RIO PIEDRAS</t>
  </si>
  <si>
    <t>UPR ADMINISTRACION CENTRAL</t>
  </si>
  <si>
    <t>UPR EN AGUADILLA</t>
  </si>
  <si>
    <t>UPR EN ARECIBO</t>
  </si>
  <si>
    <t>UPR EN BAYAMON</t>
  </si>
  <si>
    <t>UPR EN CAROLINA</t>
  </si>
  <si>
    <t>UPR EN CAYEY</t>
  </si>
  <si>
    <t>UPR EN HUMACAO</t>
  </si>
  <si>
    <t>UPR EN PONCE</t>
  </si>
  <si>
    <t>UPR EN UTUADO</t>
  </si>
  <si>
    <t>UPR JUNTA DE GOBIERNO</t>
  </si>
  <si>
    <t>UPR SISTEMA DE RETIRO</t>
  </si>
  <si>
    <t>Bonificación Preparación Académica</t>
  </si>
  <si>
    <t>SALARIO POR HORA</t>
  </si>
  <si>
    <t>Administrative bonus and/or faculty base salary adjustment</t>
  </si>
  <si>
    <t>LD-T002: 12 Meses Rev. 16-AGO-2016</t>
  </si>
  <si>
    <t>FORMULARIO PARA NOMBRAMIENTOS DE 12 MESES</t>
  </si>
  <si>
    <t>X</t>
  </si>
  <si>
    <t>30110.613.000.5020.410.000000000000.17</t>
  </si>
  <si>
    <t>GENRAL ACADEMIC - LIBRARY</t>
  </si>
  <si>
    <t>30231.613.000.5020.460.331600490301.00</t>
  </si>
  <si>
    <t>TIGER: ACT 3</t>
  </si>
  <si>
    <t>EL TIEMPO Y ESFUERZO DEDICADO AL PROYECTO ES DE 22% SEGUN ESTABLECIDO EN LA PROPUESTO. PERO EN LA MISMA NO SE TOMO EN CONSIDERACION EL AUMENTO EN EL SALARIO BASE, POR LO QUE SE MANTIENE LA CANTIDAD APROBADA EN LA PROPUESTA.</t>
  </si>
  <si>
    <t>NORMA BIBLIOTECARIA</t>
  </si>
  <si>
    <t>301300700000000 BIBLIOTECA G ENERAL</t>
  </si>
  <si>
    <t>30110.613.000.XXXX.410.000000000000.17</t>
  </si>
  <si>
    <t>TIGER ACT 3</t>
  </si>
  <si>
    <t>NS 505750</t>
  </si>
  <si>
    <t>07/01/16 - 12/31/16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</si>
</sst>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mmmm\ d\,\ yyyy;@"/>
    <numFmt numFmtId="173" formatCode="0.0%"/>
    <numFmt numFmtId="174" formatCode="0.0"/>
    <numFmt numFmtId="175" formatCode="0.00000"/>
    <numFmt numFmtId="176" formatCode="0.0000"/>
    <numFmt numFmtId="177" formatCode="0.000"/>
    <numFmt numFmtId="178" formatCode="[$-409]dddd\,\ mmmm\ dd\,\ yyyy"/>
    <numFmt numFmtId="179" formatCode="[$-409]d\-mmm\-yyyy;@"/>
  </numFmts>
  <fonts count="63">
    <font>
      <sz val="11"/>
      <color theme="1"/>
      <name val="Calibri"/>
      <family val="2"/>
    </font>
    <font>
      <sz val="11"/>
      <color indexed="8"/>
      <name val="Calibri"/>
      <family val="2"/>
    </font>
    <font>
      <b/>
      <sz val="16"/>
      <color indexed="8"/>
      <name val="Calibri"/>
      <family val="2"/>
    </font>
    <font>
      <b/>
      <sz val="14"/>
      <color indexed="8"/>
      <name val="Calibri"/>
      <family val="2"/>
    </font>
    <font>
      <b/>
      <sz val="16"/>
      <name val="Calibri"/>
      <family val="2"/>
    </font>
    <font>
      <sz val="14"/>
      <name val="Calibri"/>
      <family val="2"/>
    </font>
    <font>
      <b/>
      <sz val="14"/>
      <name val="Calibri"/>
      <family val="2"/>
    </font>
    <font>
      <sz val="11"/>
      <name val="Calibri"/>
      <family val="2"/>
    </font>
    <font>
      <sz val="13"/>
      <color indexed="8"/>
      <name val="Calibri"/>
      <family val="2"/>
    </font>
    <font>
      <b/>
      <sz val="18"/>
      <name val="Calibri"/>
      <family val="2"/>
    </font>
    <font>
      <sz val="11"/>
      <color indexed="8"/>
      <name val="Times New Roman"/>
      <family val="1"/>
    </font>
    <font>
      <sz val="10"/>
      <name val="Times New Roman"/>
      <family val="1"/>
    </font>
    <font>
      <sz val="10"/>
      <name val="Calibri"/>
      <family val="2"/>
    </font>
    <font>
      <b/>
      <sz val="14"/>
      <color indexed="8"/>
      <name val="Times New Roman"/>
      <family val="1"/>
    </font>
    <font>
      <b/>
      <sz val="11"/>
      <color indexed="8"/>
      <name val="Times New Roman"/>
      <family val="1"/>
    </font>
    <font>
      <b/>
      <sz val="10"/>
      <name val="Times New Roman"/>
      <family val="1"/>
    </font>
    <font>
      <b/>
      <sz val="11"/>
      <color indexed="10"/>
      <name val="Times New Roman"/>
      <family val="1"/>
    </font>
    <font>
      <sz val="8"/>
      <name val="Arial"/>
      <family val="2"/>
    </font>
    <font>
      <b/>
      <sz val="10"/>
      <name val="Arial"/>
      <family val="2"/>
    </font>
    <font>
      <sz val="8"/>
      <name val="Calibri"/>
      <family val="2"/>
    </font>
    <font>
      <b/>
      <sz val="10"/>
      <name val="Calibri"/>
      <family val="2"/>
    </font>
    <font>
      <sz val="11"/>
      <color indexed="10"/>
      <name val="Calibri"/>
      <family val="2"/>
    </font>
    <font>
      <b/>
      <sz val="11"/>
      <name val="Calibri"/>
      <family val="2"/>
    </font>
    <font>
      <b/>
      <sz val="11"/>
      <color indexed="12"/>
      <name val="Calibri"/>
      <family val="2"/>
    </font>
    <font>
      <b/>
      <sz val="11"/>
      <color indexed="8"/>
      <name val="Calibri"/>
      <family val="2"/>
    </font>
    <font>
      <sz val="12"/>
      <name val="Arial"/>
      <family val="2"/>
    </font>
    <font>
      <sz val="12"/>
      <name val="Calibri"/>
      <family val="0"/>
    </font>
    <font>
      <sz val="14"/>
      <color indexed="8"/>
      <name val="Calibri"/>
      <family val="2"/>
    </font>
    <font>
      <sz val="13"/>
      <name val="Lucida Grande"/>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545454"/>
      <name val="Calibri"/>
      <family val="2"/>
    </font>
    <font>
      <sz val="12"/>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style="thin"/>
    </border>
    <border>
      <left style="medium"/>
      <right>
        <color indexed="63"/>
      </right>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color indexed="63"/>
      </right>
      <top style="medium"/>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26">
    <xf numFmtId="0" fontId="0" fillId="0" borderId="0" xfId="0" applyFont="1" applyAlignment="1">
      <alignment/>
    </xf>
    <xf numFmtId="0" fontId="8" fillId="0" borderId="0" xfId="0" applyFont="1" applyAlignment="1">
      <alignment/>
    </xf>
    <xf numFmtId="0" fontId="10" fillId="0" borderId="0" xfId="0" applyFont="1" applyAlignment="1">
      <alignment/>
    </xf>
    <xf numFmtId="0" fontId="10" fillId="0" borderId="10" xfId="0" applyFont="1" applyBorder="1" applyAlignment="1">
      <alignment/>
    </xf>
    <xf numFmtId="0" fontId="11" fillId="0" borderId="0" xfId="0" applyFont="1" applyAlignment="1">
      <alignment horizontal="right"/>
    </xf>
    <xf numFmtId="0" fontId="0" fillId="0" borderId="0" xfId="0" applyFont="1" applyAlignment="1">
      <alignment/>
    </xf>
    <xf numFmtId="170" fontId="10" fillId="33" borderId="10" xfId="44" applyFont="1" applyFill="1" applyBorder="1" applyAlignment="1">
      <alignment/>
    </xf>
    <xf numFmtId="170" fontId="11" fillId="0" borderId="0" xfId="44" applyFont="1" applyAlignment="1">
      <alignment horizontal="right"/>
    </xf>
    <xf numFmtId="170" fontId="10" fillId="33" borderId="10" xfId="0" applyNumberFormat="1" applyFont="1" applyFill="1" applyBorder="1" applyAlignment="1">
      <alignment/>
    </xf>
    <xf numFmtId="170" fontId="0" fillId="0" borderId="0" xfId="0" applyNumberFormat="1" applyFont="1" applyFill="1" applyAlignment="1">
      <alignment/>
    </xf>
    <xf numFmtId="170" fontId="1" fillId="0" borderId="0" xfId="44" applyFont="1" applyFill="1" applyAlignment="1">
      <alignment/>
    </xf>
    <xf numFmtId="0" fontId="0" fillId="0" borderId="0" xfId="0" applyFont="1" applyFill="1" applyAlignment="1">
      <alignment/>
    </xf>
    <xf numFmtId="0" fontId="0" fillId="0" borderId="0" xfId="0" applyFont="1" applyFill="1" applyAlignment="1">
      <alignment/>
    </xf>
    <xf numFmtId="0" fontId="10" fillId="0" borderId="0" xfId="0" applyFont="1" applyAlignment="1">
      <alignment horizontal="center"/>
    </xf>
    <xf numFmtId="170" fontId="1" fillId="0" borderId="0" xfId="44" applyFont="1" applyFill="1" applyAlignment="1">
      <alignment horizontal="center"/>
    </xf>
    <xf numFmtId="170" fontId="12" fillId="0" borderId="0" xfId="44" applyFont="1" applyFill="1" applyAlignment="1">
      <alignment horizontal="right"/>
    </xf>
    <xf numFmtId="0" fontId="13" fillId="0" borderId="0" xfId="0" applyFont="1" applyAlignment="1">
      <alignment/>
    </xf>
    <xf numFmtId="0" fontId="14" fillId="0" borderId="0" xfId="0" applyFont="1" applyAlignment="1">
      <alignment/>
    </xf>
    <xf numFmtId="0" fontId="11" fillId="0" borderId="0" xfId="0" applyFont="1" applyFill="1" applyAlignment="1">
      <alignment/>
    </xf>
    <xf numFmtId="0" fontId="15" fillId="0" borderId="0" xfId="0" applyFont="1" applyAlignment="1">
      <alignment/>
    </xf>
    <xf numFmtId="0" fontId="10" fillId="0" borderId="11" xfId="0" applyFont="1" applyBorder="1" applyAlignment="1">
      <alignment/>
    </xf>
    <xf numFmtId="10" fontId="10" fillId="0" borderId="11" xfId="57" applyNumberFormat="1" applyFont="1" applyFill="1" applyBorder="1" applyAlignment="1">
      <alignment/>
    </xf>
    <xf numFmtId="170" fontId="10" fillId="0" borderId="11" xfId="44" applyFont="1" applyFill="1" applyBorder="1" applyAlignment="1">
      <alignment/>
    </xf>
    <xf numFmtId="10" fontId="10" fillId="0" borderId="11" xfId="57" applyNumberFormat="1" applyFont="1" applyBorder="1" applyAlignment="1">
      <alignment/>
    </xf>
    <xf numFmtId="170" fontId="10" fillId="0" borderId="11" xfId="44" applyFont="1" applyBorder="1" applyAlignment="1">
      <alignment/>
    </xf>
    <xf numFmtId="0" fontId="14" fillId="0" borderId="0" xfId="0" applyFont="1" applyBorder="1" applyAlignment="1">
      <alignment/>
    </xf>
    <xf numFmtId="9" fontId="10" fillId="0" borderId="0" xfId="57" applyFont="1" applyBorder="1" applyAlignment="1">
      <alignment/>
    </xf>
    <xf numFmtId="10" fontId="10" fillId="0" borderId="12" xfId="0" applyNumberFormat="1" applyFont="1" applyBorder="1" applyAlignment="1">
      <alignment/>
    </xf>
    <xf numFmtId="0" fontId="7" fillId="0" borderId="0" xfId="0" applyFont="1" applyAlignment="1">
      <alignment/>
    </xf>
    <xf numFmtId="0" fontId="17" fillId="0" borderId="0" xfId="0" applyFont="1" applyAlignment="1">
      <alignment/>
    </xf>
    <xf numFmtId="0" fontId="18" fillId="0" borderId="0" xfId="0" applyFont="1" applyAlignment="1">
      <alignment/>
    </xf>
    <xf numFmtId="10" fontId="1" fillId="0" borderId="0" xfId="57" applyNumberFormat="1" applyFont="1" applyAlignment="1">
      <alignment/>
    </xf>
    <xf numFmtId="0" fontId="7" fillId="0" borderId="0" xfId="0" applyFont="1" applyAlignment="1">
      <alignment horizontal="left"/>
    </xf>
    <xf numFmtId="0" fontId="19" fillId="0" borderId="0" xfId="0" applyFont="1" applyAlignment="1">
      <alignment/>
    </xf>
    <xf numFmtId="0" fontId="2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21" fillId="0" borderId="0" xfId="0" applyFont="1" applyAlignment="1">
      <alignment horizontal="center"/>
    </xf>
    <xf numFmtId="0" fontId="7" fillId="0" borderId="0" xfId="0" applyFont="1" applyAlignment="1" applyProtection="1">
      <alignment horizontal="left"/>
      <protection locked="0"/>
    </xf>
    <xf numFmtId="0" fontId="22" fillId="0" borderId="0" xfId="0" applyFont="1" applyAlignment="1">
      <alignment/>
    </xf>
    <xf numFmtId="0" fontId="7" fillId="0" borderId="0" xfId="0" applyFont="1" applyAlignment="1">
      <alignment/>
    </xf>
    <xf numFmtId="0" fontId="22" fillId="0" borderId="0" xfId="0" applyFont="1" applyAlignment="1">
      <alignment horizontal="left"/>
    </xf>
    <xf numFmtId="0" fontId="22" fillId="0" borderId="0" xfId="0" applyFont="1" applyAlignment="1">
      <alignment/>
    </xf>
    <xf numFmtId="1" fontId="10" fillId="0" borderId="11" xfId="0" applyNumberFormat="1" applyFont="1" applyBorder="1" applyAlignment="1">
      <alignment/>
    </xf>
    <xf numFmtId="171" fontId="5" fillId="34" borderId="13" xfId="42" applyFont="1" applyFill="1" applyBorder="1" applyAlignment="1" applyProtection="1">
      <alignment/>
      <protection locked="0"/>
    </xf>
    <xf numFmtId="0" fontId="6" fillId="34" borderId="14" xfId="0" applyFont="1" applyFill="1" applyBorder="1" applyAlignment="1" applyProtection="1">
      <alignment horizontal="center"/>
      <protection locked="0"/>
    </xf>
    <xf numFmtId="10" fontId="5" fillId="34" borderId="11" xfId="57" applyNumberFormat="1" applyFont="1" applyFill="1" applyBorder="1" applyAlignment="1" applyProtection="1">
      <alignment horizontal="center"/>
      <protection locked="0"/>
    </xf>
    <xf numFmtId="0" fontId="6" fillId="34" borderId="13" xfId="0"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0" fillId="0" borderId="0" xfId="0" applyAlignment="1" applyProtection="1">
      <alignment/>
      <protection/>
    </xf>
    <xf numFmtId="0" fontId="24" fillId="0" borderId="0" xfId="0" applyFont="1" applyAlignment="1" applyProtection="1">
      <alignment/>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24" fillId="0" borderId="0" xfId="0" applyFont="1" applyBorder="1" applyAlignment="1" applyProtection="1">
      <alignment/>
      <protection/>
    </xf>
    <xf numFmtId="0" fontId="7" fillId="0" borderId="0" xfId="0" applyFont="1" applyAlignment="1" applyProtection="1">
      <alignment horizontal="center"/>
      <protection/>
    </xf>
    <xf numFmtId="0" fontId="0" fillId="0" borderId="0" xfId="0" applyFont="1" applyAlignment="1" applyProtection="1">
      <alignment/>
      <protection/>
    </xf>
    <xf numFmtId="2" fontId="0" fillId="0" borderId="0" xfId="0" applyNumberFormat="1" applyAlignment="1" applyProtection="1">
      <alignment/>
      <protection/>
    </xf>
    <xf numFmtId="0" fontId="25" fillId="0" borderId="0" xfId="0" applyFont="1" applyAlignment="1" applyProtection="1">
      <alignment/>
      <protection/>
    </xf>
    <xf numFmtId="2" fontId="25" fillId="0" borderId="0" xfId="0" applyNumberFormat="1" applyFont="1" applyAlignment="1" applyProtection="1">
      <alignment/>
      <protection/>
    </xf>
    <xf numFmtId="0" fontId="24" fillId="0" borderId="0" xfId="0" applyFont="1" applyBorder="1" applyAlignment="1" applyProtection="1">
      <alignment horizontal="center"/>
      <protection/>
    </xf>
    <xf numFmtId="0" fontId="24"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7" fillId="0" borderId="0" xfId="0" applyFont="1" applyAlignment="1" applyProtection="1">
      <alignment/>
      <protection/>
    </xf>
    <xf numFmtId="0" fontId="0" fillId="0" borderId="0" xfId="0" applyBorder="1" applyAlignment="1" applyProtection="1">
      <alignment/>
      <protection/>
    </xf>
    <xf numFmtId="0" fontId="7" fillId="0" borderId="0" xfId="0" applyFont="1" applyAlignment="1" applyProtection="1">
      <alignment horizontal="left"/>
      <protection/>
    </xf>
    <xf numFmtId="0" fontId="7"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xf>
    <xf numFmtId="0" fontId="7" fillId="0" borderId="0" xfId="0" applyFont="1" applyFill="1" applyAlignment="1" applyProtection="1">
      <alignment vertical="center" wrapText="1"/>
      <protection/>
    </xf>
    <xf numFmtId="0" fontId="1" fillId="0" borderId="0" xfId="0" applyFont="1" applyBorder="1" applyAlignment="1" applyProtection="1">
      <alignment vertical="center"/>
      <protection/>
    </xf>
    <xf numFmtId="0" fontId="18" fillId="0" borderId="0" xfId="0" applyFont="1" applyAlignment="1" applyProtection="1">
      <alignment/>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0" xfId="0" applyFont="1" applyBorder="1" applyAlignment="1" applyProtection="1">
      <alignment/>
      <protection/>
    </xf>
    <xf numFmtId="171" fontId="1" fillId="0" borderId="0" xfId="42" applyFont="1" applyAlignment="1" applyProtection="1">
      <alignment/>
      <protection/>
    </xf>
    <xf numFmtId="170" fontId="1" fillId="0" borderId="0" xfId="44" applyFont="1" applyAlignment="1" applyProtection="1">
      <alignment/>
      <protection/>
    </xf>
    <xf numFmtId="0" fontId="8" fillId="0" borderId="0" xfId="0" applyFont="1" applyAlignment="1" applyProtection="1">
      <alignment/>
      <protection/>
    </xf>
    <xf numFmtId="0" fontId="1" fillId="0" borderId="0" xfId="0" applyFont="1" applyAlignment="1" applyProtection="1">
      <alignment/>
      <protection/>
    </xf>
    <xf numFmtId="0" fontId="17" fillId="0" borderId="0" xfId="0" applyFont="1" applyAlignment="1" applyProtection="1">
      <alignment/>
      <protection/>
    </xf>
    <xf numFmtId="10" fontId="1" fillId="0" borderId="0" xfId="57" applyNumberFormat="1" applyFont="1" applyAlignment="1" applyProtection="1">
      <alignment/>
      <protection/>
    </xf>
    <xf numFmtId="0" fontId="23" fillId="0" borderId="0" xfId="0" applyFont="1" applyAlignment="1" applyProtection="1">
      <alignment horizontal="left" wrapText="1"/>
      <protection/>
    </xf>
    <xf numFmtId="0" fontId="7" fillId="0" borderId="0" xfId="0" applyFont="1" applyFill="1" applyBorder="1" applyAlignment="1" applyProtection="1">
      <alignment horizontal="justify" vertical="center" wrapText="1"/>
      <protection/>
    </xf>
    <xf numFmtId="0" fontId="26" fillId="0" borderId="0" xfId="0" applyFont="1" applyFill="1" applyBorder="1" applyAlignment="1" applyProtection="1">
      <alignment horizontal="left" vertical="center" wrapText="1"/>
      <protection/>
    </xf>
    <xf numFmtId="0" fontId="0" fillId="0" borderId="0" xfId="0" applyFont="1" applyBorder="1" applyAlignment="1" applyProtection="1">
      <alignment/>
      <protection/>
    </xf>
    <xf numFmtId="0" fontId="3" fillId="35"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5" fillId="0" borderId="21" xfId="0" applyFont="1" applyFill="1" applyBorder="1" applyAlignment="1" applyProtection="1">
      <alignment horizontal="left"/>
      <protection/>
    </xf>
    <xf numFmtId="49" fontId="5" fillId="35" borderId="22" xfId="0" applyNumberFormat="1" applyFont="1" applyFill="1" applyBorder="1" applyAlignment="1" applyProtection="1">
      <alignment horizontal="left"/>
      <protection/>
    </xf>
    <xf numFmtId="0" fontId="6" fillId="35" borderId="21" xfId="0" applyFont="1" applyFill="1" applyBorder="1" applyAlignment="1" applyProtection="1">
      <alignment/>
      <protection/>
    </xf>
    <xf numFmtId="0" fontId="6" fillId="35" borderId="23" xfId="0" applyFont="1" applyFill="1" applyBorder="1" applyAlignment="1" applyProtection="1">
      <alignment/>
      <protection/>
    </xf>
    <xf numFmtId="0" fontId="5" fillId="0" borderId="24" xfId="0" applyFont="1" applyFill="1" applyBorder="1" applyAlignment="1" applyProtection="1">
      <alignment/>
      <protection/>
    </xf>
    <xf numFmtId="0" fontId="5" fillId="0" borderId="25" xfId="0" applyFont="1" applyFill="1" applyBorder="1" applyAlignment="1" applyProtection="1">
      <alignment/>
      <protection/>
    </xf>
    <xf numFmtId="0" fontId="5" fillId="35" borderId="26" xfId="0" applyFont="1" applyFill="1" applyBorder="1" applyAlignment="1" applyProtection="1">
      <alignment horizontal="left"/>
      <protection/>
    </xf>
    <xf numFmtId="0" fontId="6" fillId="35" borderId="26" xfId="0" applyFont="1" applyFill="1" applyBorder="1" applyAlignment="1" applyProtection="1">
      <alignment horizontal="right"/>
      <protection/>
    </xf>
    <xf numFmtId="0" fontId="5" fillId="35" borderId="27" xfId="0" applyFont="1" applyFill="1" applyBorder="1" applyAlignment="1" applyProtection="1">
      <alignment horizontal="left"/>
      <protection/>
    </xf>
    <xf numFmtId="0" fontId="5" fillId="35" borderId="27" xfId="0" applyFont="1" applyFill="1" applyBorder="1" applyAlignment="1" applyProtection="1">
      <alignment horizontal="left" vertical="center"/>
      <protection/>
    </xf>
    <xf numFmtId="0" fontId="6" fillId="35" borderId="28" xfId="0" applyFont="1" applyFill="1" applyBorder="1" applyAlignment="1" applyProtection="1">
      <alignment/>
      <protection/>
    </xf>
    <xf numFmtId="0" fontId="6" fillId="35" borderId="27" xfId="0" applyFont="1" applyFill="1" applyBorder="1" applyAlignment="1" applyProtection="1">
      <alignment/>
      <protection/>
    </xf>
    <xf numFmtId="0" fontId="5" fillId="0" borderId="29" xfId="0" applyFont="1" applyFill="1" applyBorder="1" applyAlignment="1" applyProtection="1">
      <alignment/>
      <protection/>
    </xf>
    <xf numFmtId="0" fontId="5" fillId="0" borderId="26" xfId="0" applyFont="1" applyFill="1" applyBorder="1" applyAlignment="1" applyProtection="1">
      <alignment/>
      <protection/>
    </xf>
    <xf numFmtId="170" fontId="5" fillId="0" borderId="11" xfId="44" applyFont="1" applyFill="1" applyBorder="1" applyAlignment="1" applyProtection="1">
      <alignment horizontal="center"/>
      <protection/>
    </xf>
    <xf numFmtId="0" fontId="5" fillId="0" borderId="30" xfId="0" applyFont="1" applyFill="1" applyBorder="1" applyAlignment="1" applyProtection="1">
      <alignment/>
      <protection/>
    </xf>
    <xf numFmtId="0" fontId="5" fillId="0" borderId="31" xfId="0" applyFont="1" applyFill="1" applyBorder="1" applyAlignment="1" applyProtection="1">
      <alignment/>
      <protection/>
    </xf>
    <xf numFmtId="10" fontId="6" fillId="0" borderId="32" xfId="0" applyNumberFormat="1" applyFont="1" applyFill="1" applyBorder="1" applyAlignment="1" applyProtection="1">
      <alignment horizontal="center"/>
      <protection/>
    </xf>
    <xf numFmtId="170" fontId="6" fillId="0" borderId="30" xfId="44" applyFont="1" applyFill="1" applyBorder="1" applyAlignment="1" applyProtection="1">
      <alignment horizontal="center"/>
      <protection/>
    </xf>
    <xf numFmtId="170" fontId="6" fillId="0" borderId="33" xfId="44" applyFont="1" applyFill="1" applyBorder="1" applyAlignment="1" applyProtection="1">
      <alignment horizontal="center"/>
      <protection/>
    </xf>
    <xf numFmtId="10" fontId="6" fillId="0" borderId="33" xfId="0" applyNumberFormat="1" applyFont="1" applyFill="1" applyBorder="1" applyAlignment="1" applyProtection="1">
      <alignment horizontal="center"/>
      <protection/>
    </xf>
    <xf numFmtId="170" fontId="5" fillId="0" borderId="34" xfId="44" applyFont="1" applyFill="1" applyBorder="1" applyAlignment="1" applyProtection="1">
      <alignment horizontal="center"/>
      <protection/>
    </xf>
    <xf numFmtId="170" fontId="6" fillId="0" borderId="33" xfId="0" applyNumberFormat="1" applyFont="1" applyFill="1" applyBorder="1" applyAlignment="1" applyProtection="1">
      <alignment horizontal="center"/>
      <protection/>
    </xf>
    <xf numFmtId="10" fontId="6" fillId="0" borderId="11" xfId="0" applyNumberFormat="1" applyFont="1" applyFill="1" applyBorder="1" applyAlignment="1" applyProtection="1">
      <alignment horizontal="center"/>
      <protection/>
    </xf>
    <xf numFmtId="170" fontId="6" fillId="0" borderId="10" xfId="44" applyFont="1" applyFill="1" applyBorder="1" applyAlignment="1" applyProtection="1">
      <alignment horizontal="center"/>
      <protection/>
    </xf>
    <xf numFmtId="170" fontId="6" fillId="0" borderId="11" xfId="0" applyNumberFormat="1" applyFont="1" applyFill="1" applyBorder="1" applyAlignment="1" applyProtection="1">
      <alignment horizontal="center"/>
      <protection/>
    </xf>
    <xf numFmtId="170" fontId="6" fillId="0" borderId="35" xfId="44" applyFont="1" applyFill="1" applyBorder="1" applyAlignment="1" applyProtection="1">
      <alignment/>
      <protection/>
    </xf>
    <xf numFmtId="9" fontId="6" fillId="0" borderId="33" xfId="44" applyNumberFormat="1" applyFont="1" applyFill="1" applyBorder="1" applyAlignment="1" applyProtection="1">
      <alignment horizontal="center" vertical="center"/>
      <protection/>
    </xf>
    <xf numFmtId="170" fontId="6" fillId="0" borderId="30" xfId="44" applyFont="1" applyFill="1" applyBorder="1" applyAlignment="1" applyProtection="1">
      <alignment horizontal="center" vertical="center"/>
      <protection/>
    </xf>
    <xf numFmtId="170" fontId="6" fillId="0" borderId="33" xfId="44" applyFont="1" applyFill="1" applyBorder="1" applyAlignment="1" applyProtection="1">
      <alignment horizontal="center" vertical="center"/>
      <protection/>
    </xf>
    <xf numFmtId="0" fontId="5" fillId="0" borderId="36" xfId="0" applyFont="1" applyFill="1" applyBorder="1" applyAlignment="1" applyProtection="1">
      <alignment/>
      <protection/>
    </xf>
    <xf numFmtId="0" fontId="5" fillId="0" borderId="0" xfId="0" applyFont="1" applyFill="1" applyBorder="1" applyAlignment="1" applyProtection="1">
      <alignment/>
      <protection/>
    </xf>
    <xf numFmtId="0" fontId="5" fillId="0" borderId="37" xfId="0"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0" borderId="12"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5" fillId="0" borderId="40" xfId="0" applyFont="1" applyFill="1" applyBorder="1" applyAlignment="1" applyProtection="1">
      <alignment vertical="center" wrapText="1"/>
      <protection/>
    </xf>
    <xf numFmtId="0" fontId="5" fillId="0" borderId="15" xfId="0" applyFont="1" applyFill="1" applyBorder="1" applyAlignment="1" applyProtection="1">
      <alignment vertical="center" wrapText="1"/>
      <protection/>
    </xf>
    <xf numFmtId="0" fontId="5" fillId="0" borderId="41" xfId="0" applyFont="1" applyFill="1" applyBorder="1" applyAlignment="1" applyProtection="1">
      <alignment vertical="center" wrapText="1"/>
      <protection/>
    </xf>
    <xf numFmtId="0" fontId="5" fillId="0" borderId="37"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top"/>
      <protection/>
    </xf>
    <xf numFmtId="0" fontId="5" fillId="0" borderId="0" xfId="0" applyFont="1" applyFill="1" applyBorder="1" applyAlignment="1" applyProtection="1">
      <alignment vertical="top" wrapText="1"/>
      <protection/>
    </xf>
    <xf numFmtId="0" fontId="5" fillId="0" borderId="38" xfId="0" applyFont="1" applyFill="1" applyBorder="1" applyAlignment="1" applyProtection="1">
      <alignment vertical="center" wrapText="1"/>
      <protection/>
    </xf>
    <xf numFmtId="0" fontId="5" fillId="0" borderId="42"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28" xfId="0" applyFont="1" applyFill="1" applyBorder="1" applyAlignment="1" applyProtection="1">
      <alignment vertical="top" wrapText="1"/>
      <protection/>
    </xf>
    <xf numFmtId="0" fontId="5" fillId="0" borderId="26" xfId="0" applyFont="1" applyFill="1" applyBorder="1" applyAlignment="1" applyProtection="1">
      <alignment vertical="top" wrapText="1"/>
      <protection/>
    </xf>
    <xf numFmtId="0" fontId="5" fillId="0" borderId="27" xfId="0" applyFont="1" applyFill="1" applyBorder="1" applyAlignment="1" applyProtection="1">
      <alignment vertical="top" wrapText="1"/>
      <protection/>
    </xf>
    <xf numFmtId="171" fontId="8" fillId="0" borderId="0" xfId="0" applyNumberFormat="1" applyFont="1" applyAlignment="1" applyProtection="1">
      <alignment/>
      <protection/>
    </xf>
    <xf numFmtId="170" fontId="8" fillId="0" borderId="0" xfId="0" applyNumberFormat="1" applyFont="1" applyAlignment="1" applyProtection="1">
      <alignment/>
      <protection/>
    </xf>
    <xf numFmtId="171" fontId="8" fillId="0" borderId="0" xfId="42" applyFont="1" applyAlignment="1" applyProtection="1">
      <alignment/>
      <protection/>
    </xf>
    <xf numFmtId="0" fontId="26" fillId="0" borderId="0" xfId="0" applyFont="1" applyFill="1" applyBorder="1" applyAlignment="1">
      <alignment vertical="center" wrapText="1"/>
    </xf>
    <xf numFmtId="0" fontId="26" fillId="0" borderId="0" xfId="0" applyFont="1" applyFill="1" applyBorder="1" applyAlignment="1">
      <alignment/>
    </xf>
    <xf numFmtId="49" fontId="0" fillId="0" borderId="0" xfId="0" applyNumberFormat="1" applyAlignment="1">
      <alignment/>
    </xf>
    <xf numFmtId="49" fontId="0" fillId="33" borderId="0" xfId="0" applyNumberFormat="1" applyFill="1" applyAlignment="1">
      <alignment/>
    </xf>
    <xf numFmtId="0" fontId="11" fillId="0" borderId="0" xfId="0" applyFont="1" applyFill="1" applyBorder="1" applyAlignment="1">
      <alignment horizontal="right" wrapText="1"/>
    </xf>
    <xf numFmtId="0" fontId="11" fillId="0" borderId="0" xfId="0" applyFont="1" applyFill="1" applyBorder="1" applyAlignment="1">
      <alignment horizontal="right"/>
    </xf>
    <xf numFmtId="0" fontId="10" fillId="0" borderId="0" xfId="0" applyFont="1" applyBorder="1" applyAlignment="1">
      <alignment/>
    </xf>
    <xf numFmtId="0" fontId="0" fillId="0" borderId="0" xfId="0" applyFont="1" applyBorder="1" applyAlignment="1">
      <alignment/>
    </xf>
    <xf numFmtId="0" fontId="11" fillId="0" borderId="12" xfId="0" applyFont="1" applyFill="1" applyBorder="1" applyAlignment="1">
      <alignment/>
    </xf>
    <xf numFmtId="0" fontId="11" fillId="0" borderId="0" xfId="0" applyFont="1" applyFill="1" applyBorder="1" applyAlignment="1">
      <alignment/>
    </xf>
    <xf numFmtId="170" fontId="10" fillId="0" borderId="43" xfId="44" applyFont="1" applyBorder="1" applyAlignment="1">
      <alignment/>
    </xf>
    <xf numFmtId="170" fontId="16" fillId="0" borderId="44" xfId="0" applyNumberFormat="1" applyFont="1" applyBorder="1" applyAlignment="1">
      <alignment/>
    </xf>
    <xf numFmtId="170" fontId="5" fillId="34" borderId="10" xfId="44" applyFont="1" applyFill="1" applyBorder="1" applyAlignment="1" applyProtection="1">
      <alignment horizontal="center"/>
      <protection locked="0"/>
    </xf>
    <xf numFmtId="0" fontId="10" fillId="34" borderId="10" xfId="0" applyFont="1" applyFill="1" applyBorder="1" applyAlignment="1" applyProtection="1">
      <alignment/>
      <protection locked="0"/>
    </xf>
    <xf numFmtId="0" fontId="10" fillId="34" borderId="11" xfId="0" applyFont="1" applyFill="1" applyBorder="1" applyAlignment="1" applyProtection="1">
      <alignment/>
      <protection locked="0"/>
    </xf>
    <xf numFmtId="1" fontId="10" fillId="34" borderId="11" xfId="0" applyNumberFormat="1" applyFont="1" applyFill="1" applyBorder="1" applyAlignment="1" applyProtection="1">
      <alignment/>
      <protection locked="0"/>
    </xf>
    <xf numFmtId="0" fontId="7" fillId="0" borderId="0" xfId="0" applyFont="1" applyAlignment="1" applyProtection="1">
      <alignment horizontal="center"/>
      <protection/>
    </xf>
    <xf numFmtId="0" fontId="5" fillId="35" borderId="19"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locked="0"/>
    </xf>
    <xf numFmtId="0" fontId="5" fillId="35" borderId="29" xfId="0" applyFont="1" applyFill="1" applyBorder="1" applyAlignment="1" applyProtection="1">
      <alignment horizontal="left" vertical="center"/>
      <protection/>
    </xf>
    <xf numFmtId="0" fontId="5" fillId="35" borderId="30" xfId="0" applyFont="1" applyFill="1" applyBorder="1" applyAlignment="1" applyProtection="1">
      <alignment horizontal="left" vertical="center"/>
      <protection/>
    </xf>
    <xf numFmtId="170" fontId="5" fillId="35" borderId="30" xfId="44" applyFont="1" applyFill="1" applyBorder="1" applyAlignment="1" applyProtection="1">
      <alignment horizontal="left"/>
      <protection/>
    </xf>
    <xf numFmtId="10" fontId="6" fillId="0" borderId="35" xfId="44" applyNumberFormat="1" applyFont="1" applyFill="1" applyBorder="1" applyAlignment="1" applyProtection="1">
      <alignment horizontal="center"/>
      <protection/>
    </xf>
    <xf numFmtId="0" fontId="5" fillId="35" borderId="21" xfId="0" applyFont="1" applyFill="1" applyBorder="1" applyAlignment="1" applyProtection="1">
      <alignment/>
      <protection/>
    </xf>
    <xf numFmtId="0" fontId="6" fillId="34" borderId="45" xfId="0" applyFont="1" applyFill="1" applyBorder="1" applyAlignment="1" applyProtection="1">
      <alignment/>
      <protection locked="0"/>
    </xf>
    <xf numFmtId="0" fontId="6" fillId="34" borderId="46" xfId="0" applyFont="1" applyFill="1" applyBorder="1" applyAlignment="1" applyProtection="1">
      <alignment/>
      <protection locked="0"/>
    </xf>
    <xf numFmtId="0" fontId="58" fillId="0" borderId="0" xfId="0" applyFont="1" applyAlignment="1" applyProtection="1">
      <alignment/>
      <protection/>
    </xf>
    <xf numFmtId="0" fontId="60" fillId="0" borderId="0" xfId="0" applyFont="1" applyAlignment="1">
      <alignment/>
    </xf>
    <xf numFmtId="0" fontId="11" fillId="0" borderId="0" xfId="0" applyFont="1" applyFill="1" applyAlignment="1">
      <alignment horizontal="center"/>
    </xf>
    <xf numFmtId="0" fontId="11" fillId="0" borderId="0" xfId="0" applyFont="1" applyAlignment="1">
      <alignment horizontal="center"/>
    </xf>
    <xf numFmtId="0" fontId="61" fillId="0" borderId="0" xfId="0" applyFont="1" applyAlignment="1" applyProtection="1">
      <alignment/>
      <protection/>
    </xf>
    <xf numFmtId="0" fontId="27" fillId="34" borderId="12" xfId="0" applyFont="1" applyFill="1" applyBorder="1" applyAlignment="1" applyProtection="1">
      <alignment horizontal="center"/>
      <protection locked="0"/>
    </xf>
    <xf numFmtId="0" fontId="5" fillId="34" borderId="47" xfId="0" applyFont="1" applyFill="1" applyBorder="1" applyAlignment="1" applyProtection="1">
      <alignment horizontal="center"/>
      <protection locked="0"/>
    </xf>
    <xf numFmtId="0" fontId="5" fillId="34" borderId="10" xfId="0" applyFont="1" applyFill="1" applyBorder="1" applyAlignment="1" applyProtection="1">
      <alignment horizontal="center"/>
      <protection locked="0"/>
    </xf>
    <xf numFmtId="0" fontId="5" fillId="34" borderId="48" xfId="0" applyFont="1" applyFill="1" applyBorder="1" applyAlignment="1" applyProtection="1">
      <alignment horizontal="center"/>
      <protection locked="0"/>
    </xf>
    <xf numFmtId="0" fontId="5" fillId="0" borderId="4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48" xfId="0" applyFont="1" applyFill="1" applyBorder="1" applyAlignment="1" applyProtection="1">
      <alignment horizontal="left" vertical="center"/>
      <protection/>
    </xf>
    <xf numFmtId="0" fontId="26" fillId="34" borderId="24" xfId="0" applyFont="1" applyFill="1" applyBorder="1" applyAlignment="1" applyProtection="1">
      <alignment horizontal="center"/>
      <protection locked="0"/>
    </xf>
    <xf numFmtId="0" fontId="26" fillId="34" borderId="25" xfId="0" applyFont="1" applyFill="1" applyBorder="1" applyAlignment="1" applyProtection="1">
      <alignment horizontal="center"/>
      <protection locked="0"/>
    </xf>
    <xf numFmtId="0" fontId="26" fillId="34" borderId="50" xfId="0" applyFont="1" applyFill="1" applyBorder="1" applyAlignment="1" applyProtection="1">
      <alignment horizontal="center"/>
      <protection locked="0"/>
    </xf>
    <xf numFmtId="0" fontId="26" fillId="34" borderId="18" xfId="0" applyFont="1" applyFill="1" applyBorder="1" applyAlignment="1" applyProtection="1">
      <alignment horizontal="center"/>
      <protection locked="0"/>
    </xf>
    <xf numFmtId="0" fontId="26" fillId="34" borderId="19" xfId="0" applyFont="1" applyFill="1" applyBorder="1" applyAlignment="1" applyProtection="1">
      <alignment horizontal="center"/>
      <protection locked="0"/>
    </xf>
    <xf numFmtId="0" fontId="26" fillId="34" borderId="20" xfId="0" applyFont="1" applyFill="1" applyBorder="1" applyAlignment="1" applyProtection="1">
      <alignment horizontal="center"/>
      <protection locked="0"/>
    </xf>
    <xf numFmtId="0" fontId="6" fillId="35" borderId="28" xfId="0" applyFont="1" applyFill="1" applyBorder="1" applyAlignment="1" applyProtection="1">
      <alignment horizontal="center" vertical="center"/>
      <protection/>
    </xf>
    <xf numFmtId="0" fontId="6" fillId="35" borderId="26" xfId="0" applyFont="1" applyFill="1" applyBorder="1" applyAlignment="1" applyProtection="1">
      <alignment horizontal="center" vertical="center"/>
      <protection/>
    </xf>
    <xf numFmtId="0" fontId="6" fillId="35" borderId="27" xfId="0" applyFont="1" applyFill="1" applyBorder="1" applyAlignment="1" applyProtection="1">
      <alignment horizontal="center" vertical="center"/>
      <protection/>
    </xf>
    <xf numFmtId="0" fontId="5" fillId="0" borderId="24"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170" fontId="6" fillId="34" borderId="52" xfId="44" applyFont="1" applyFill="1" applyBorder="1" applyAlignment="1" applyProtection="1">
      <alignment horizontal="left"/>
      <protection locked="0"/>
    </xf>
    <xf numFmtId="170" fontId="6" fillId="34" borderId="25" xfId="44" applyFont="1" applyFill="1" applyBorder="1" applyAlignment="1" applyProtection="1">
      <alignment horizontal="left"/>
      <protection locked="0"/>
    </xf>
    <xf numFmtId="170" fontId="6" fillId="34" borderId="50" xfId="44" applyFont="1" applyFill="1" applyBorder="1" applyAlignment="1" applyProtection="1">
      <alignment horizontal="left"/>
      <protection locked="0"/>
    </xf>
    <xf numFmtId="170" fontId="5" fillId="34" borderId="53" xfId="44" applyFont="1" applyFill="1" applyBorder="1" applyAlignment="1" applyProtection="1">
      <alignment horizontal="center" vertical="center"/>
      <protection locked="0"/>
    </xf>
    <xf numFmtId="170" fontId="5" fillId="34" borderId="30" xfId="44" applyFont="1" applyFill="1" applyBorder="1" applyAlignment="1" applyProtection="1">
      <alignment horizontal="center" vertical="center"/>
      <protection locked="0"/>
    </xf>
    <xf numFmtId="170" fontId="5" fillId="34" borderId="54" xfId="44" applyFont="1" applyFill="1" applyBorder="1" applyAlignment="1" applyProtection="1">
      <alignment horizontal="center" vertical="center"/>
      <protection locked="0"/>
    </xf>
    <xf numFmtId="0" fontId="26" fillId="34" borderId="24" xfId="0" applyFont="1" applyFill="1" applyBorder="1" applyAlignment="1" applyProtection="1">
      <alignment horizontal="center" wrapText="1"/>
      <protection locked="0"/>
    </xf>
    <xf numFmtId="0" fontId="26" fillId="34" borderId="25" xfId="0" applyFont="1" applyFill="1" applyBorder="1" applyAlignment="1" applyProtection="1">
      <alignment horizontal="center" wrapText="1"/>
      <protection locked="0"/>
    </xf>
    <xf numFmtId="0" fontId="26" fillId="34" borderId="50" xfId="0" applyFont="1" applyFill="1" applyBorder="1" applyAlignment="1" applyProtection="1">
      <alignment horizontal="center" wrapText="1"/>
      <protection locked="0"/>
    </xf>
    <xf numFmtId="0" fontId="5" fillId="35" borderId="22" xfId="0" applyFont="1" applyFill="1" applyBorder="1" applyAlignment="1" applyProtection="1">
      <alignment horizontal="left"/>
      <protection/>
    </xf>
    <xf numFmtId="0" fontId="5" fillId="35" borderId="21" xfId="0" applyFont="1" applyFill="1" applyBorder="1" applyAlignment="1" applyProtection="1">
      <alignment horizontal="left"/>
      <protection/>
    </xf>
    <xf numFmtId="0" fontId="5" fillId="35" borderId="23" xfId="0" applyFont="1" applyFill="1" applyBorder="1" applyAlignment="1" applyProtection="1">
      <alignment horizontal="left"/>
      <protection/>
    </xf>
    <xf numFmtId="0" fontId="5" fillId="0" borderId="22" xfId="0" applyFont="1" applyFill="1" applyBorder="1" applyAlignment="1" applyProtection="1">
      <alignment horizontal="left"/>
      <protection/>
    </xf>
    <xf numFmtId="0" fontId="5" fillId="0" borderId="21" xfId="0" applyFont="1" applyFill="1" applyBorder="1" applyAlignment="1" applyProtection="1">
      <alignment horizontal="left"/>
      <protection/>
    </xf>
    <xf numFmtId="0" fontId="5" fillId="0" borderId="23" xfId="0" applyFont="1" applyFill="1" applyBorder="1" applyAlignment="1" applyProtection="1">
      <alignment horizontal="left"/>
      <protection/>
    </xf>
    <xf numFmtId="172" fontId="5" fillId="34" borderId="26" xfId="0" applyNumberFormat="1" applyFont="1" applyFill="1" applyBorder="1" applyAlignment="1" applyProtection="1">
      <alignment horizontal="center"/>
      <protection locked="0"/>
    </xf>
    <xf numFmtId="0" fontId="6"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4"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50" xfId="0" applyFont="1" applyFill="1" applyBorder="1" applyAlignment="1" applyProtection="1">
      <alignment horizontal="center"/>
      <protection/>
    </xf>
    <xf numFmtId="0" fontId="5" fillId="34" borderId="52" xfId="0" applyFont="1" applyFill="1" applyBorder="1" applyAlignment="1" applyProtection="1">
      <alignment horizontal="center"/>
      <protection locked="0"/>
    </xf>
    <xf numFmtId="0" fontId="5" fillId="34" borderId="25" xfId="0" applyFont="1" applyFill="1" applyBorder="1" applyAlignment="1" applyProtection="1">
      <alignment horizontal="center"/>
      <protection locked="0"/>
    </xf>
    <xf numFmtId="0" fontId="5" fillId="34" borderId="51" xfId="0" applyFont="1" applyFill="1" applyBorder="1" applyAlignment="1" applyProtection="1">
      <alignment horizontal="center"/>
      <protection locked="0"/>
    </xf>
    <xf numFmtId="0" fontId="5" fillId="0" borderId="52" xfId="0" applyFont="1" applyFill="1" applyBorder="1" applyAlignment="1" applyProtection="1">
      <alignment horizontal="left"/>
      <protection/>
    </xf>
    <xf numFmtId="0" fontId="5" fillId="0" borderId="25" xfId="0" applyFont="1" applyFill="1" applyBorder="1" applyAlignment="1" applyProtection="1">
      <alignment horizontal="left"/>
      <protection/>
    </xf>
    <xf numFmtId="0" fontId="5" fillId="0" borderId="51" xfId="0" applyFont="1" applyFill="1" applyBorder="1" applyAlignment="1" applyProtection="1">
      <alignment horizontal="left"/>
      <protection/>
    </xf>
    <xf numFmtId="0" fontId="5" fillId="34" borderId="50" xfId="0" applyFont="1" applyFill="1" applyBorder="1" applyAlignment="1" applyProtection="1">
      <alignment horizontal="center"/>
      <protection locked="0"/>
    </xf>
    <xf numFmtId="172" fontId="5" fillId="34" borderId="55" xfId="0" applyNumberFormat="1" applyFont="1" applyFill="1" applyBorder="1" applyAlignment="1" applyProtection="1">
      <alignment horizontal="center"/>
      <protection locked="0"/>
    </xf>
    <xf numFmtId="172" fontId="5" fillId="34" borderId="19" xfId="0" applyNumberFormat="1" applyFont="1" applyFill="1" applyBorder="1" applyAlignment="1" applyProtection="1">
      <alignment horizontal="center"/>
      <protection locked="0"/>
    </xf>
    <xf numFmtId="172" fontId="5" fillId="34" borderId="20" xfId="0" applyNumberFormat="1" applyFont="1" applyFill="1" applyBorder="1" applyAlignment="1" applyProtection="1">
      <alignment horizontal="center"/>
      <protection locked="0"/>
    </xf>
    <xf numFmtId="0" fontId="6" fillId="34" borderId="18" xfId="0" applyFont="1" applyFill="1" applyBorder="1" applyAlignment="1" applyProtection="1">
      <alignment horizontal="center"/>
      <protection locked="0"/>
    </xf>
    <xf numFmtId="0" fontId="6" fillId="34" borderId="20" xfId="0" applyFont="1" applyFill="1" applyBorder="1" applyAlignment="1" applyProtection="1">
      <alignment horizontal="center"/>
      <protection locked="0"/>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56" xfId="0" applyFont="1" applyFill="1" applyBorder="1" applyAlignment="1" applyProtection="1">
      <alignment horizontal="left" vertical="center" wrapText="1"/>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2" fillId="35" borderId="0" xfId="0" applyFont="1" applyFill="1" applyAlignment="1" applyProtection="1">
      <alignment horizontal="center"/>
      <protection/>
    </xf>
    <xf numFmtId="0" fontId="4" fillId="35" borderId="0" xfId="0" applyFont="1" applyFill="1" applyAlignment="1" applyProtection="1">
      <alignment horizontal="center"/>
      <protection/>
    </xf>
    <xf numFmtId="0" fontId="5" fillId="35" borderId="0" xfId="0" applyFont="1" applyFill="1" applyAlignment="1" applyProtection="1">
      <alignment horizontal="left"/>
      <protection/>
    </xf>
    <xf numFmtId="0" fontId="5" fillId="34" borderId="0" xfId="0" applyFont="1" applyFill="1" applyAlignment="1" applyProtection="1">
      <alignment horizontal="center"/>
      <protection locked="0"/>
    </xf>
    <xf numFmtId="0" fontId="5" fillId="0" borderId="26" xfId="0" applyFont="1" applyFill="1" applyBorder="1" applyAlignment="1" applyProtection="1">
      <alignment horizontal="center"/>
      <protection/>
    </xf>
    <xf numFmtId="0" fontId="5" fillId="34" borderId="26" xfId="0" applyFont="1" applyFill="1" applyBorder="1" applyAlignment="1" applyProtection="1">
      <alignment horizontal="center"/>
      <protection locked="0"/>
    </xf>
    <xf numFmtId="0" fontId="5" fillId="0" borderId="57" xfId="0" applyFont="1" applyFill="1" applyBorder="1" applyAlignment="1" applyProtection="1">
      <alignment horizontal="left" vertical="center"/>
      <protection/>
    </xf>
    <xf numFmtId="0" fontId="5" fillId="34" borderId="57" xfId="0" applyFont="1" applyFill="1" applyBorder="1" applyAlignment="1" applyProtection="1">
      <alignment horizontal="center"/>
      <protection locked="0"/>
    </xf>
    <xf numFmtId="0" fontId="5" fillId="0" borderId="40"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0" fontId="5" fillId="0" borderId="37"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34" borderId="15" xfId="0" applyFont="1" applyFill="1" applyBorder="1" applyAlignment="1" applyProtection="1">
      <alignment horizontal="center" vertical="center" wrapText="1"/>
      <protection locked="0"/>
    </xf>
    <xf numFmtId="0" fontId="5" fillId="34" borderId="41"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38" xfId="0" applyFont="1" applyFill="1" applyBorder="1" applyAlignment="1" applyProtection="1">
      <alignment horizontal="center" vertical="center" wrapText="1"/>
      <protection locked="0"/>
    </xf>
    <xf numFmtId="0" fontId="5" fillId="34" borderId="40"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4" borderId="16" xfId="0" applyFont="1" applyFill="1" applyBorder="1" applyAlignment="1" applyProtection="1">
      <alignment horizontal="center" vertical="center"/>
      <protection locked="0"/>
    </xf>
    <xf numFmtId="0" fontId="5" fillId="0" borderId="58"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15" xfId="0" applyFont="1" applyFill="1" applyBorder="1" applyAlignment="1" applyProtection="1">
      <alignment horizontal="right"/>
      <protection/>
    </xf>
    <xf numFmtId="170" fontId="6" fillId="34" borderId="40" xfId="44" applyFont="1" applyFill="1" applyBorder="1" applyAlignment="1" applyProtection="1">
      <alignment horizontal="left"/>
      <protection locked="0"/>
    </xf>
    <xf numFmtId="170" fontId="6" fillId="34" borderId="15" xfId="44" applyFont="1" applyFill="1" applyBorder="1" applyAlignment="1" applyProtection="1">
      <alignment horizontal="left"/>
      <protection locked="0"/>
    </xf>
    <xf numFmtId="170" fontId="6" fillId="34" borderId="41" xfId="44" applyFont="1" applyFill="1" applyBorder="1" applyAlignment="1" applyProtection="1">
      <alignment horizontal="left"/>
      <protection locked="0"/>
    </xf>
    <xf numFmtId="0" fontId="5" fillId="35" borderId="40"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5" fillId="35" borderId="52"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35" borderId="5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locked="0"/>
    </xf>
    <xf numFmtId="0" fontId="5" fillId="34" borderId="20" xfId="0" applyFont="1" applyFill="1" applyBorder="1" applyAlignment="1" applyProtection="1">
      <alignment horizontal="center" vertical="center"/>
      <protection locked="0"/>
    </xf>
    <xf numFmtId="0" fontId="5" fillId="35" borderId="55" xfId="0" applyFont="1" applyFill="1" applyBorder="1" applyAlignment="1" applyProtection="1">
      <alignment horizontal="center" vertical="center"/>
      <protection/>
    </xf>
    <xf numFmtId="0" fontId="5" fillId="35" borderId="56" xfId="0" applyFont="1" applyFill="1" applyBorder="1" applyAlignment="1" applyProtection="1">
      <alignment horizontal="center" vertical="center"/>
      <protection/>
    </xf>
    <xf numFmtId="170" fontId="5" fillId="34" borderId="52" xfId="44" applyFont="1" applyFill="1" applyBorder="1" applyAlignment="1" applyProtection="1">
      <alignment horizontal="left"/>
      <protection locked="0"/>
    </xf>
    <xf numFmtId="170" fontId="5" fillId="34" borderId="25" xfId="44" applyFont="1" applyFill="1" applyBorder="1" applyAlignment="1" applyProtection="1">
      <alignment horizontal="left"/>
      <protection locked="0"/>
    </xf>
    <xf numFmtId="170" fontId="5" fillId="34" borderId="51" xfId="44" applyFont="1" applyFill="1" applyBorder="1" applyAlignment="1" applyProtection="1">
      <alignment horizontal="left"/>
      <protection locked="0"/>
    </xf>
    <xf numFmtId="170" fontId="26" fillId="35" borderId="55" xfId="44" applyFont="1" applyFill="1" applyBorder="1" applyAlignment="1" applyProtection="1">
      <alignment horizontal="center" vertical="center" wrapText="1"/>
      <protection/>
    </xf>
    <xf numFmtId="170" fontId="26" fillId="35" borderId="19" xfId="44" applyFont="1" applyFill="1" applyBorder="1" applyAlignment="1" applyProtection="1">
      <alignment horizontal="center" vertical="center" wrapText="1"/>
      <protection/>
    </xf>
    <xf numFmtId="170" fontId="26" fillId="35" borderId="56" xfId="44" applyFont="1" applyFill="1" applyBorder="1" applyAlignment="1" applyProtection="1">
      <alignment horizontal="center" vertical="center" wrapText="1"/>
      <protection/>
    </xf>
    <xf numFmtId="0" fontId="5" fillId="0" borderId="29"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5" fillId="0" borderId="41" xfId="0" applyFont="1" applyFill="1" applyBorder="1" applyAlignment="1" applyProtection="1">
      <alignment horizontal="left" vertical="center"/>
      <protection/>
    </xf>
    <xf numFmtId="0" fontId="26" fillId="34" borderId="22" xfId="0" applyFont="1" applyFill="1" applyBorder="1" applyAlignment="1" applyProtection="1">
      <alignment horizontal="center"/>
      <protection locked="0"/>
    </xf>
    <xf numFmtId="0" fontId="26" fillId="34" borderId="21" xfId="0" applyFont="1" applyFill="1" applyBorder="1" applyAlignment="1" applyProtection="1">
      <alignment horizontal="center"/>
      <protection locked="0"/>
    </xf>
    <xf numFmtId="0" fontId="5" fillId="35" borderId="58" xfId="0" applyFont="1" applyFill="1" applyBorder="1" applyAlignment="1" applyProtection="1">
      <alignment horizontal="left" vertical="center"/>
      <protection/>
    </xf>
    <xf numFmtId="0" fontId="5" fillId="35" borderId="15" xfId="0" applyFont="1" applyFill="1" applyBorder="1" applyAlignment="1" applyProtection="1">
      <alignment horizontal="left" vertical="center"/>
      <protection/>
    </xf>
    <xf numFmtId="0" fontId="5" fillId="35" borderId="16" xfId="0" applyFont="1" applyFill="1" applyBorder="1" applyAlignment="1" applyProtection="1">
      <alignment horizontal="left" vertical="center"/>
      <protection/>
    </xf>
    <xf numFmtId="170" fontId="5" fillId="34" borderId="40" xfId="44" applyFont="1" applyFill="1" applyBorder="1" applyAlignment="1" applyProtection="1">
      <alignment horizontal="left"/>
      <protection locked="0"/>
    </xf>
    <xf numFmtId="170" fontId="5" fillId="34" borderId="15" xfId="44" applyFont="1" applyFill="1" applyBorder="1" applyAlignment="1" applyProtection="1">
      <alignment horizontal="left"/>
      <protection locked="0"/>
    </xf>
    <xf numFmtId="170" fontId="5" fillId="34" borderId="16" xfId="44" applyFont="1" applyFill="1" applyBorder="1" applyAlignment="1" applyProtection="1">
      <alignment horizontal="left"/>
      <protection locked="0"/>
    </xf>
    <xf numFmtId="0" fontId="6" fillId="36" borderId="39" xfId="0" applyFont="1" applyFill="1" applyBorder="1" applyAlignment="1" applyProtection="1">
      <alignment horizontal="center" vertical="center"/>
      <protection/>
    </xf>
    <xf numFmtId="0" fontId="6" fillId="36" borderId="12" xfId="0" applyFont="1" applyFill="1" applyBorder="1" applyAlignment="1" applyProtection="1">
      <alignment horizontal="center" vertical="center"/>
      <protection/>
    </xf>
    <xf numFmtId="0" fontId="6" fillId="36" borderId="59" xfId="0" applyFont="1"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170" fontId="6" fillId="0" borderId="30" xfId="44" applyFont="1" applyFill="1" applyBorder="1" applyAlignment="1" applyProtection="1">
      <alignment horizontal="left"/>
      <protection locked="0"/>
    </xf>
    <xf numFmtId="170" fontId="6" fillId="0" borderId="31" xfId="44" applyFont="1" applyFill="1" applyBorder="1" applyAlignment="1" applyProtection="1">
      <alignment horizontal="left"/>
      <protection locked="0"/>
    </xf>
    <xf numFmtId="0" fontId="6" fillId="0" borderId="36"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36" borderId="24" xfId="0" applyFont="1" applyFill="1" applyBorder="1" applyAlignment="1" applyProtection="1">
      <alignment horizontal="center"/>
      <protection/>
    </xf>
    <xf numFmtId="0" fontId="6" fillId="36" borderId="25" xfId="0" applyFont="1" applyFill="1" applyBorder="1" applyAlignment="1" applyProtection="1">
      <alignment horizontal="center"/>
      <protection/>
    </xf>
    <xf numFmtId="0" fontId="6" fillId="36" borderId="50" xfId="0" applyFont="1" applyFill="1" applyBorder="1" applyAlignment="1" applyProtection="1">
      <alignment horizontal="center"/>
      <protection/>
    </xf>
    <xf numFmtId="0" fontId="7" fillId="34" borderId="49" xfId="0" applyFont="1" applyFill="1" applyBorder="1" applyAlignment="1" applyProtection="1">
      <alignment horizontal="center"/>
      <protection locked="0"/>
    </xf>
    <xf numFmtId="0" fontId="7" fillId="34" borderId="10" xfId="0" applyFont="1" applyFill="1" applyBorder="1" applyAlignment="1" applyProtection="1">
      <alignment horizontal="center"/>
      <protection locked="0"/>
    </xf>
    <xf numFmtId="0" fontId="7" fillId="34" borderId="48" xfId="0" applyFont="1" applyFill="1" applyBorder="1" applyAlignment="1" applyProtection="1">
      <alignment horizontal="center"/>
      <protection locked="0"/>
    </xf>
    <xf numFmtId="172" fontId="7" fillId="34" borderId="49" xfId="0" applyNumberFormat="1" applyFont="1" applyFill="1" applyBorder="1" applyAlignment="1" applyProtection="1">
      <alignment horizontal="center"/>
      <protection locked="0"/>
    </xf>
    <xf numFmtId="172" fontId="7" fillId="34" borderId="10" xfId="0" applyNumberFormat="1" applyFont="1" applyFill="1" applyBorder="1" applyAlignment="1" applyProtection="1">
      <alignment horizontal="center"/>
      <protection locked="0"/>
    </xf>
    <xf numFmtId="172" fontId="7" fillId="34" borderId="57" xfId="0" applyNumberFormat="1" applyFont="1" applyFill="1" applyBorder="1" applyAlignment="1" applyProtection="1">
      <alignment horizontal="center"/>
      <protection locked="0"/>
    </xf>
    <xf numFmtId="170" fontId="5" fillId="34" borderId="47" xfId="44" applyFont="1" applyFill="1" applyBorder="1" applyAlignment="1" applyProtection="1">
      <alignment horizontal="center"/>
      <protection locked="0"/>
    </xf>
    <xf numFmtId="170" fontId="5" fillId="34" borderId="10" xfId="44" applyFont="1" applyFill="1" applyBorder="1" applyAlignment="1" applyProtection="1">
      <alignment horizontal="center"/>
      <protection locked="0"/>
    </xf>
    <xf numFmtId="170" fontId="5" fillId="34" borderId="57" xfId="44" applyFont="1" applyFill="1" applyBorder="1" applyAlignment="1" applyProtection="1">
      <alignment horizontal="center"/>
      <protection locked="0"/>
    </xf>
    <xf numFmtId="0" fontId="6" fillId="0" borderId="10"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5" fillId="0" borderId="30" xfId="0" applyFont="1" applyFill="1" applyBorder="1" applyAlignment="1" applyProtection="1">
      <alignment horizontal="center"/>
      <protection/>
    </xf>
    <xf numFmtId="0" fontId="5" fillId="0" borderId="54" xfId="0" applyFont="1" applyFill="1" applyBorder="1" applyAlignment="1" applyProtection="1">
      <alignment horizontal="center"/>
      <protection/>
    </xf>
    <xf numFmtId="14" fontId="6" fillId="0" borderId="53" xfId="0" applyNumberFormat="1" applyFont="1" applyFill="1" applyBorder="1" applyAlignment="1" applyProtection="1">
      <alignment horizontal="right"/>
      <protection/>
    </xf>
    <xf numFmtId="14" fontId="6" fillId="0" borderId="30" xfId="0" applyNumberFormat="1" applyFont="1" applyFill="1" applyBorder="1" applyAlignment="1" applyProtection="1">
      <alignment horizontal="right"/>
      <protection/>
    </xf>
    <xf numFmtId="14" fontId="6" fillId="0" borderId="54" xfId="0" applyNumberFormat="1" applyFont="1" applyFill="1" applyBorder="1" applyAlignment="1" applyProtection="1">
      <alignment horizontal="right"/>
      <protection/>
    </xf>
    <xf numFmtId="170" fontId="6" fillId="0" borderId="53" xfId="44" applyFont="1" applyFill="1" applyBorder="1" applyAlignment="1" applyProtection="1">
      <alignment horizontal="center"/>
      <protection/>
    </xf>
    <xf numFmtId="170" fontId="6" fillId="0" borderId="30" xfId="44" applyFont="1" applyFill="1" applyBorder="1" applyAlignment="1" applyProtection="1">
      <alignment horizontal="center"/>
      <protection/>
    </xf>
    <xf numFmtId="170" fontId="6" fillId="0" borderId="54" xfId="44" applyFont="1" applyFill="1" applyBorder="1" applyAlignment="1" applyProtection="1">
      <alignment horizontal="center"/>
      <protection/>
    </xf>
    <xf numFmtId="0" fontId="5" fillId="0" borderId="53"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0" fontId="5" fillId="34" borderId="42"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0" fontId="5" fillId="34" borderId="59" xfId="0" applyFont="1" applyFill="1" applyBorder="1" applyAlignment="1" applyProtection="1">
      <alignment horizontal="center"/>
      <protection locked="0"/>
    </xf>
    <xf numFmtId="1" fontId="7" fillId="34" borderId="49" xfId="0" applyNumberFormat="1" applyFont="1" applyFill="1" applyBorder="1" applyAlignment="1" applyProtection="1">
      <alignment horizontal="center"/>
      <protection locked="0"/>
    </xf>
    <xf numFmtId="0" fontId="6" fillId="36" borderId="18" xfId="0" applyFont="1" applyFill="1" applyBorder="1" applyAlignment="1" applyProtection="1">
      <alignment horizontal="center" vertical="center"/>
      <protection/>
    </xf>
    <xf numFmtId="0" fontId="6" fillId="36" borderId="19" xfId="0" applyFont="1" applyFill="1" applyBorder="1" applyAlignment="1" applyProtection="1">
      <alignment horizontal="center" vertical="center"/>
      <protection/>
    </xf>
    <xf numFmtId="0" fontId="6" fillId="36" borderId="20" xfId="0" applyFont="1" applyFill="1" applyBorder="1" applyAlignment="1" applyProtection="1">
      <alignment horizontal="center" vertical="center"/>
      <protection/>
    </xf>
    <xf numFmtId="0" fontId="7" fillId="34" borderId="39" xfId="0" applyFont="1" applyFill="1" applyBorder="1" applyAlignment="1" applyProtection="1">
      <alignment horizontal="center"/>
      <protection locked="0"/>
    </xf>
    <xf numFmtId="0" fontId="7" fillId="34" borderId="12" xfId="0" applyFont="1" applyFill="1" applyBorder="1" applyAlignment="1" applyProtection="1">
      <alignment horizontal="center"/>
      <protection locked="0"/>
    </xf>
    <xf numFmtId="0" fontId="7" fillId="34" borderId="59" xfId="0" applyFont="1" applyFill="1" applyBorder="1" applyAlignment="1" applyProtection="1">
      <alignment horizontal="center"/>
      <protection locked="0"/>
    </xf>
    <xf numFmtId="172" fontId="7" fillId="34" borderId="39" xfId="0" applyNumberFormat="1" applyFont="1" applyFill="1" applyBorder="1" applyAlignment="1" applyProtection="1">
      <alignment horizontal="center"/>
      <protection locked="0"/>
    </xf>
    <xf numFmtId="172" fontId="7" fillId="34" borderId="12" xfId="0" applyNumberFormat="1" applyFont="1" applyFill="1" applyBorder="1" applyAlignment="1" applyProtection="1">
      <alignment horizontal="center"/>
      <protection locked="0"/>
    </xf>
    <xf numFmtId="172" fontId="7" fillId="34" borderId="44" xfId="0" applyNumberFormat="1" applyFont="1" applyFill="1" applyBorder="1" applyAlignment="1" applyProtection="1">
      <alignment horizontal="center"/>
      <protection locked="0"/>
    </xf>
    <xf numFmtId="170" fontId="6" fillId="0" borderId="53" xfId="0" applyNumberFormat="1" applyFont="1" applyFill="1" applyBorder="1" applyAlignment="1" applyProtection="1">
      <alignment horizontal="center"/>
      <protection/>
    </xf>
    <xf numFmtId="0" fontId="6" fillId="0" borderId="30" xfId="0" applyFont="1" applyFill="1" applyBorder="1" applyAlignment="1" applyProtection="1">
      <alignment horizontal="center"/>
      <protection/>
    </xf>
    <xf numFmtId="0" fontId="6" fillId="0" borderId="54" xfId="0" applyFont="1" applyFill="1" applyBorder="1" applyAlignment="1" applyProtection="1">
      <alignment horizontal="center"/>
      <protection/>
    </xf>
    <xf numFmtId="0" fontId="6" fillId="0" borderId="29"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54" xfId="0" applyFont="1" applyFill="1" applyBorder="1" applyAlignment="1" applyProtection="1">
      <alignment horizontal="right"/>
      <protection/>
    </xf>
    <xf numFmtId="0" fontId="5" fillId="0" borderId="47"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48" xfId="0" applyFont="1" applyFill="1" applyBorder="1" applyAlignment="1" applyProtection="1">
      <alignment horizontal="center"/>
      <protection/>
    </xf>
    <xf numFmtId="0" fontId="9" fillId="0" borderId="29" xfId="0" applyFont="1" applyBorder="1" applyAlignment="1" applyProtection="1">
      <alignment horizontal="right"/>
      <protection/>
    </xf>
    <xf numFmtId="0" fontId="9" fillId="0" borderId="30" xfId="0" applyFont="1" applyBorder="1" applyAlignment="1" applyProtection="1">
      <alignment horizontal="right"/>
      <protection/>
    </xf>
    <xf numFmtId="0" fontId="9" fillId="0" borderId="54" xfId="0" applyFont="1" applyBorder="1" applyAlignment="1" applyProtection="1">
      <alignment horizontal="right"/>
      <protection/>
    </xf>
    <xf numFmtId="170" fontId="6" fillId="0" borderId="53" xfId="44" applyNumberFormat="1" applyFont="1" applyFill="1" applyBorder="1" applyAlignment="1" applyProtection="1">
      <alignment horizontal="center"/>
      <protection/>
    </xf>
    <xf numFmtId="10" fontId="6" fillId="0" borderId="30" xfId="44" applyNumberFormat="1" applyFont="1" applyFill="1" applyBorder="1" applyAlignment="1" applyProtection="1">
      <alignment horizontal="center"/>
      <protection/>
    </xf>
    <xf numFmtId="10" fontId="6" fillId="0" borderId="54" xfId="44" applyNumberFormat="1" applyFont="1" applyFill="1" applyBorder="1" applyAlignment="1" applyProtection="1">
      <alignment horizontal="center"/>
      <protection/>
    </xf>
    <xf numFmtId="170" fontId="5" fillId="0" borderId="60" xfId="44" applyFont="1" applyFill="1" applyBorder="1" applyAlignment="1" applyProtection="1">
      <alignment horizontal="center"/>
      <protection/>
    </xf>
    <xf numFmtId="170" fontId="5" fillId="0" borderId="26" xfId="44" applyFont="1" applyFill="1" applyBorder="1" applyAlignment="1" applyProtection="1">
      <alignment horizontal="center"/>
      <protection/>
    </xf>
    <xf numFmtId="170" fontId="5" fillId="0" borderId="27" xfId="44" applyFont="1" applyFill="1" applyBorder="1" applyAlignment="1" applyProtection="1">
      <alignment horizontal="center"/>
      <protection/>
    </xf>
    <xf numFmtId="0" fontId="5" fillId="0" borderId="18" xfId="0" applyFont="1" applyFill="1" applyBorder="1" applyAlignment="1" applyProtection="1">
      <alignment horizontal="right" vertical="center"/>
      <protection/>
    </xf>
    <xf numFmtId="0" fontId="5" fillId="0" borderId="19" xfId="0" applyFont="1" applyFill="1" applyBorder="1" applyAlignment="1" applyProtection="1">
      <alignment horizontal="right" vertical="center"/>
      <protection/>
    </xf>
    <xf numFmtId="170" fontId="6" fillId="0" borderId="53" xfId="44" applyFont="1" applyFill="1" applyBorder="1" applyAlignment="1" applyProtection="1">
      <alignment horizontal="center" vertical="center"/>
      <protection/>
    </xf>
    <xf numFmtId="170" fontId="6" fillId="0" borderId="30" xfId="44" applyFont="1" applyFill="1" applyBorder="1" applyAlignment="1" applyProtection="1">
      <alignment horizontal="center" vertical="center"/>
      <protection/>
    </xf>
    <xf numFmtId="170" fontId="6" fillId="0" borderId="54" xfId="44" applyFont="1" applyFill="1" applyBorder="1" applyAlignment="1" applyProtection="1">
      <alignment horizontal="center" vertical="center"/>
      <protection/>
    </xf>
    <xf numFmtId="0" fontId="5" fillId="0" borderId="58"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5" fillId="0" borderId="4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6" fillId="0" borderId="58"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6" fillId="0" borderId="41" xfId="0" applyFont="1" applyFill="1" applyBorder="1" applyAlignment="1" applyProtection="1">
      <alignment horizontal="left"/>
      <protection/>
    </xf>
    <xf numFmtId="0" fontId="5" fillId="34" borderId="36" xfId="0" applyFont="1" applyFill="1" applyBorder="1" applyAlignment="1" applyProtection="1">
      <alignment horizontal="center" vertical="top" wrapText="1"/>
      <protection locked="0"/>
    </xf>
    <xf numFmtId="0" fontId="5" fillId="34" borderId="0" xfId="0" applyFont="1" applyFill="1" applyBorder="1" applyAlignment="1" applyProtection="1">
      <alignment horizontal="center" vertical="top" wrapText="1"/>
      <protection locked="0"/>
    </xf>
    <xf numFmtId="0" fontId="5" fillId="34" borderId="38" xfId="0" applyFont="1" applyFill="1" applyBorder="1" applyAlignment="1" applyProtection="1">
      <alignment horizontal="center" vertical="top" wrapText="1"/>
      <protection locked="0"/>
    </xf>
    <xf numFmtId="0" fontId="6" fillId="0" borderId="39"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170" fontId="0" fillId="0" borderId="0" xfId="0" applyNumberFormat="1" applyAlignment="1" applyProtection="1">
      <alignment horizontal="center"/>
      <protection/>
    </xf>
    <xf numFmtId="0" fontId="5" fillId="35" borderId="18" xfId="0"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5" fillId="0" borderId="42"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5" fillId="0" borderId="59" xfId="0" applyFont="1" applyFill="1" applyBorder="1" applyAlignment="1" applyProtection="1">
      <alignment horizontal="center"/>
      <protection/>
    </xf>
    <xf numFmtId="0" fontId="5" fillId="0" borderId="10" xfId="0" applyFont="1" applyFill="1" applyBorder="1" applyAlignment="1" applyProtection="1">
      <alignment horizontal="center" vertical="center" wrapText="1"/>
      <protection/>
    </xf>
    <xf numFmtId="0" fontId="5" fillId="0" borderId="4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protection/>
    </xf>
    <xf numFmtId="0" fontId="5" fillId="0" borderId="15" xfId="0" applyFont="1" applyFill="1" applyBorder="1" applyAlignment="1" applyProtection="1">
      <alignment horizontal="center" vertical="top"/>
      <protection/>
    </xf>
    <xf numFmtId="0" fontId="5" fillId="0" borderId="15"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6" fillId="0" borderId="49" xfId="0" applyFont="1" applyFill="1" applyBorder="1" applyAlignment="1" applyProtection="1">
      <alignment horizontal="right"/>
      <protection/>
    </xf>
    <xf numFmtId="0" fontId="6" fillId="0" borderId="10" xfId="0" applyFont="1" applyFill="1" applyBorder="1" applyAlignment="1" applyProtection="1">
      <alignment horizontal="right"/>
      <protection/>
    </xf>
    <xf numFmtId="0" fontId="6" fillId="0" borderId="57" xfId="0" applyFont="1" applyFill="1" applyBorder="1" applyAlignment="1" applyProtection="1">
      <alignment horizontal="right"/>
      <protection/>
    </xf>
    <xf numFmtId="170" fontId="6" fillId="0" borderId="47" xfId="0" applyNumberFormat="1"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57" xfId="0" applyFont="1" applyFill="1" applyBorder="1" applyAlignment="1" applyProtection="1">
      <alignment horizontal="center"/>
      <protection/>
    </xf>
    <xf numFmtId="0" fontId="5" fillId="0" borderId="63" xfId="0" applyFont="1" applyFill="1" applyBorder="1" applyAlignment="1" applyProtection="1">
      <alignment horizontal="left"/>
      <protection/>
    </xf>
    <xf numFmtId="170" fontId="6" fillId="0" borderId="53" xfId="44" applyFont="1" applyFill="1" applyBorder="1" applyAlignment="1" applyProtection="1">
      <alignment horizontal="left" vertical="center"/>
      <protection/>
    </xf>
    <xf numFmtId="170" fontId="6" fillId="0" borderId="30" xfId="44" applyFont="1" applyFill="1" applyBorder="1" applyAlignment="1" applyProtection="1">
      <alignment horizontal="left" vertical="center"/>
      <protection/>
    </xf>
    <xf numFmtId="170" fontId="6" fillId="0" borderId="31" xfId="44" applyFont="1" applyFill="1" applyBorder="1" applyAlignment="1" applyProtection="1">
      <alignment horizontal="left" vertical="center"/>
      <protection/>
    </xf>
    <xf numFmtId="0" fontId="6" fillId="0" borderId="22"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2" fillId="35" borderId="0" xfId="0" applyFont="1" applyFill="1" applyAlignment="1" applyProtection="1">
      <alignment horizontal="center"/>
      <protection/>
    </xf>
    <xf numFmtId="10" fontId="10" fillId="0" borderId="11" xfId="57" applyNumberFormat="1" applyFont="1" applyFill="1" applyBorder="1" applyAlignment="1">
      <alignment horizontal="center"/>
    </xf>
    <xf numFmtId="0" fontId="11" fillId="0" borderId="0" xfId="0" applyFont="1" applyBorder="1" applyAlignment="1">
      <alignment horizontal="center" wrapText="1"/>
    </xf>
    <xf numFmtId="0" fontId="2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_vargas\AppData\Local\Microsoft\Windows\Temporary%20Internet%20Files\Content.Outlook\ZK3B7IW8\Plantilla%20Titulo%20o%20Rang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GA GENERAL"/>
      <sheetName val="LOV State Tax"/>
      <sheetName val="Organizations"/>
      <sheetName val="Grades "/>
      <sheetName val="Grade Ladder"/>
      <sheetName val="LOV Demografico"/>
      <sheetName val="LOF FED TAX"/>
      <sheetName val="UDIDADES"/>
      <sheetName val="Código_Título Clase"/>
      <sheetName val="SOC"/>
      <sheetName val="Ass LOV-People"/>
      <sheetName val="ADD ASS DETAILS"/>
    </sheetNames>
    <sheetDataSet>
      <sheetData sheetId="3">
        <row r="1">
          <cell r="A1" t="str">
            <v>Código de Clase</v>
          </cell>
          <cell r="B1" t="str">
            <v>Categoria</v>
          </cell>
        </row>
        <row r="2">
          <cell r="A2">
            <v>21101</v>
          </cell>
          <cell r="B2">
            <v>1</v>
          </cell>
          <cell r="C2" t="str">
            <v>C_1</v>
          </cell>
          <cell r="D2" t="str">
            <v>NoDocenteBasica1</v>
          </cell>
        </row>
        <row r="3">
          <cell r="A3">
            <v>21201</v>
          </cell>
          <cell r="B3">
            <v>1</v>
          </cell>
          <cell r="C3" t="str">
            <v>C_1</v>
          </cell>
          <cell r="D3" t="str">
            <v>NoDocenteBasica1</v>
          </cell>
        </row>
        <row r="4">
          <cell r="A4">
            <v>21301</v>
          </cell>
          <cell r="B4">
            <v>1</v>
          </cell>
          <cell r="C4" t="str">
            <v>C_1</v>
          </cell>
          <cell r="D4" t="str">
            <v>NoDocenteBasica1</v>
          </cell>
        </row>
        <row r="5">
          <cell r="A5">
            <v>23101</v>
          </cell>
          <cell r="B5">
            <v>1</v>
          </cell>
          <cell r="C5" t="str">
            <v>C_1</v>
          </cell>
          <cell r="D5" t="str">
            <v>NoDocenteBasica1</v>
          </cell>
        </row>
        <row r="6">
          <cell r="A6">
            <v>23201</v>
          </cell>
          <cell r="B6">
            <v>1</v>
          </cell>
          <cell r="C6" t="str">
            <v>C_1</v>
          </cell>
          <cell r="D6" t="str">
            <v>NoDocenteBasica1</v>
          </cell>
        </row>
        <row r="7">
          <cell r="A7">
            <v>31101</v>
          </cell>
          <cell r="B7">
            <v>1</v>
          </cell>
          <cell r="C7" t="str">
            <v>C_1</v>
          </cell>
          <cell r="D7" t="str">
            <v>NoDocenteBasica1</v>
          </cell>
        </row>
        <row r="8">
          <cell r="A8">
            <v>41101</v>
          </cell>
          <cell r="B8">
            <v>1</v>
          </cell>
          <cell r="C8" t="str">
            <v>C_1</v>
          </cell>
          <cell r="D8" t="str">
            <v>NoDocenteBasica1</v>
          </cell>
        </row>
        <row r="9">
          <cell r="A9">
            <v>11101</v>
          </cell>
          <cell r="B9">
            <v>2</v>
          </cell>
          <cell r="C9" t="str">
            <v>C_2</v>
          </cell>
          <cell r="D9" t="str">
            <v>NoDocenteBasica2</v>
          </cell>
        </row>
        <row r="10">
          <cell r="A10">
            <v>21113</v>
          </cell>
          <cell r="B10">
            <v>2</v>
          </cell>
          <cell r="C10" t="str">
            <v>C_2</v>
          </cell>
          <cell r="D10" t="str">
            <v>NoDocenteBasica2</v>
          </cell>
        </row>
        <row r="11">
          <cell r="A11">
            <v>21206</v>
          </cell>
          <cell r="B11">
            <v>2</v>
          </cell>
          <cell r="C11" t="str">
            <v>C_2</v>
          </cell>
          <cell r="D11" t="str">
            <v>NoDocenteBasica2</v>
          </cell>
        </row>
        <row r="12">
          <cell r="A12">
            <v>23211</v>
          </cell>
          <cell r="B12">
            <v>2</v>
          </cell>
          <cell r="C12" t="str">
            <v>C_2</v>
          </cell>
          <cell r="D12" t="str">
            <v>NoDocenteBasica2</v>
          </cell>
        </row>
        <row r="13">
          <cell r="A13">
            <v>11102</v>
          </cell>
          <cell r="B13">
            <v>3</v>
          </cell>
          <cell r="C13" t="str">
            <v>C_3</v>
          </cell>
          <cell r="D13" t="str">
            <v>NoDocenteBasica3</v>
          </cell>
        </row>
        <row r="14">
          <cell r="A14">
            <v>11106</v>
          </cell>
          <cell r="B14">
            <v>3</v>
          </cell>
          <cell r="C14" t="str">
            <v>C_3</v>
          </cell>
          <cell r="D14" t="str">
            <v>NoDocenteBasica3</v>
          </cell>
        </row>
        <row r="15">
          <cell r="A15">
            <v>11128</v>
          </cell>
          <cell r="B15">
            <v>3</v>
          </cell>
          <cell r="C15" t="str">
            <v>C_3</v>
          </cell>
          <cell r="D15" t="str">
            <v>NoDocenteBasica3</v>
          </cell>
        </row>
        <row r="16">
          <cell r="A16">
            <v>13101</v>
          </cell>
          <cell r="B16">
            <v>3</v>
          </cell>
          <cell r="C16" t="str">
            <v>C_3</v>
          </cell>
          <cell r="D16" t="str">
            <v>NoDocenteBasica3</v>
          </cell>
        </row>
        <row r="17">
          <cell r="A17">
            <v>14301</v>
          </cell>
          <cell r="B17">
            <v>3</v>
          </cell>
          <cell r="C17" t="str">
            <v>C_3</v>
          </cell>
          <cell r="D17" t="str">
            <v>NoDocenteBasica3</v>
          </cell>
        </row>
        <row r="18">
          <cell r="A18">
            <v>21114</v>
          </cell>
          <cell r="B18">
            <v>3</v>
          </cell>
          <cell r="C18" t="str">
            <v>C_3</v>
          </cell>
          <cell r="D18" t="str">
            <v>NoDocenteBasica3</v>
          </cell>
        </row>
        <row r="19">
          <cell r="A19">
            <v>21211</v>
          </cell>
          <cell r="B19">
            <v>3</v>
          </cell>
          <cell r="C19" t="str">
            <v>C_3</v>
          </cell>
          <cell r="D19" t="str">
            <v>NoDocenteBasica3</v>
          </cell>
        </row>
        <row r="20">
          <cell r="A20">
            <v>23104</v>
          </cell>
          <cell r="B20">
            <v>3</v>
          </cell>
          <cell r="C20" t="str">
            <v>C_3</v>
          </cell>
          <cell r="D20" t="str">
            <v>NoDocenteBasica3</v>
          </cell>
        </row>
        <row r="21">
          <cell r="A21">
            <v>23106</v>
          </cell>
          <cell r="B21">
            <v>3</v>
          </cell>
          <cell r="C21" t="str">
            <v>C_3</v>
          </cell>
          <cell r="D21" t="str">
            <v>NoDocenteBasica3</v>
          </cell>
        </row>
        <row r="22">
          <cell r="A22">
            <v>23212</v>
          </cell>
          <cell r="B22">
            <v>3</v>
          </cell>
          <cell r="C22" t="str">
            <v>C_3</v>
          </cell>
          <cell r="D22" t="str">
            <v>NoDocenteBasica3</v>
          </cell>
        </row>
        <row r="23">
          <cell r="A23">
            <v>24101</v>
          </cell>
          <cell r="B23">
            <v>3</v>
          </cell>
          <cell r="C23" t="str">
            <v>C_3</v>
          </cell>
          <cell r="D23" t="str">
            <v>NoDocenteBasica3</v>
          </cell>
        </row>
        <row r="24">
          <cell r="A24">
            <v>24501</v>
          </cell>
          <cell r="B24">
            <v>3</v>
          </cell>
          <cell r="C24" t="str">
            <v>C_3</v>
          </cell>
          <cell r="D24" t="str">
            <v>NoDocenteBasica3</v>
          </cell>
        </row>
        <row r="25">
          <cell r="A25">
            <v>25101</v>
          </cell>
          <cell r="B25">
            <v>3</v>
          </cell>
          <cell r="C25" t="str">
            <v>C_3</v>
          </cell>
          <cell r="D25" t="str">
            <v>NoDocenteBasica3</v>
          </cell>
        </row>
        <row r="26">
          <cell r="A26">
            <v>25106</v>
          </cell>
          <cell r="B26">
            <v>3</v>
          </cell>
          <cell r="C26" t="str">
            <v>C_3</v>
          </cell>
          <cell r="D26" t="str">
            <v>NoDocenteBasica3</v>
          </cell>
        </row>
        <row r="27">
          <cell r="A27">
            <v>25226</v>
          </cell>
          <cell r="B27">
            <v>3</v>
          </cell>
          <cell r="C27" t="str">
            <v>C_3</v>
          </cell>
          <cell r="D27" t="str">
            <v>NoDocenteBasica3</v>
          </cell>
        </row>
        <row r="28">
          <cell r="A28">
            <v>26101</v>
          </cell>
          <cell r="B28">
            <v>3</v>
          </cell>
          <cell r="C28" t="str">
            <v>C_3</v>
          </cell>
          <cell r="D28" t="str">
            <v>NoDocenteBasica3</v>
          </cell>
        </row>
        <row r="29">
          <cell r="A29">
            <v>31216</v>
          </cell>
          <cell r="B29">
            <v>3</v>
          </cell>
          <cell r="C29" t="str">
            <v>C_3</v>
          </cell>
          <cell r="D29" t="str">
            <v>NoDocenteBasica3</v>
          </cell>
        </row>
        <row r="30">
          <cell r="A30">
            <v>31606</v>
          </cell>
          <cell r="B30">
            <v>3</v>
          </cell>
          <cell r="C30" t="str">
            <v>C_3</v>
          </cell>
          <cell r="D30" t="str">
            <v>NoDocenteBasica3</v>
          </cell>
        </row>
        <row r="31">
          <cell r="A31">
            <v>31811</v>
          </cell>
          <cell r="B31">
            <v>3</v>
          </cell>
          <cell r="C31" t="str">
            <v>C_3</v>
          </cell>
          <cell r="D31" t="str">
            <v>NoDocenteBasica3</v>
          </cell>
        </row>
        <row r="32">
          <cell r="A32">
            <v>11301</v>
          </cell>
          <cell r="B32">
            <v>4</v>
          </cell>
          <cell r="C32" t="str">
            <v>C_4</v>
          </cell>
          <cell r="D32" t="str">
            <v>NoDocenteBasica4</v>
          </cell>
        </row>
        <row r="33">
          <cell r="A33">
            <v>21106</v>
          </cell>
          <cell r="B33">
            <v>4</v>
          </cell>
          <cell r="C33" t="str">
            <v>C_4</v>
          </cell>
          <cell r="D33" t="str">
            <v>NoDocenteBasica4</v>
          </cell>
        </row>
        <row r="34">
          <cell r="A34">
            <v>22101</v>
          </cell>
          <cell r="B34">
            <v>4</v>
          </cell>
          <cell r="C34" t="str">
            <v>C_4</v>
          </cell>
          <cell r="D34" t="str">
            <v>NoDocenteBasica4</v>
          </cell>
        </row>
        <row r="35">
          <cell r="A35">
            <v>24211</v>
          </cell>
          <cell r="B35">
            <v>4</v>
          </cell>
          <cell r="C35" t="str">
            <v>C_4</v>
          </cell>
          <cell r="D35" t="str">
            <v>NoDocenteBasica4</v>
          </cell>
        </row>
        <row r="36">
          <cell r="A36">
            <v>25116</v>
          </cell>
          <cell r="B36">
            <v>4</v>
          </cell>
          <cell r="C36" t="str">
            <v>C_4</v>
          </cell>
          <cell r="D36" t="str">
            <v>NoDocenteBasica4</v>
          </cell>
        </row>
        <row r="37">
          <cell r="A37">
            <v>31201</v>
          </cell>
          <cell r="B37">
            <v>4</v>
          </cell>
          <cell r="C37" t="str">
            <v>C_4</v>
          </cell>
          <cell r="D37" t="str">
            <v>NoDocenteBasica4</v>
          </cell>
        </row>
        <row r="38">
          <cell r="A38">
            <v>31616</v>
          </cell>
          <cell r="B38">
            <v>4</v>
          </cell>
          <cell r="C38" t="str">
            <v>C_4</v>
          </cell>
          <cell r="D38" t="str">
            <v>NoDocenteBasica4</v>
          </cell>
        </row>
        <row r="39">
          <cell r="A39">
            <v>11111</v>
          </cell>
          <cell r="B39">
            <v>5</v>
          </cell>
          <cell r="C39" t="str">
            <v>C_5</v>
          </cell>
          <cell r="D39" t="str">
            <v>NoDocenteBasica5</v>
          </cell>
        </row>
        <row r="40">
          <cell r="A40">
            <v>11201</v>
          </cell>
          <cell r="B40">
            <v>5</v>
          </cell>
          <cell r="C40" t="str">
            <v>C_5</v>
          </cell>
          <cell r="D40" t="str">
            <v>NoDocenteBasica5</v>
          </cell>
        </row>
        <row r="41">
          <cell r="A41">
            <v>11302</v>
          </cell>
          <cell r="B41">
            <v>5</v>
          </cell>
          <cell r="C41" t="str">
            <v>C_5</v>
          </cell>
          <cell r="D41" t="str">
            <v>NoDocenteBasica5</v>
          </cell>
        </row>
        <row r="42">
          <cell r="A42">
            <v>11401</v>
          </cell>
          <cell r="B42">
            <v>5</v>
          </cell>
          <cell r="C42" t="str">
            <v>C_5</v>
          </cell>
          <cell r="D42" t="str">
            <v>NoDocenteBasica5</v>
          </cell>
        </row>
        <row r="43">
          <cell r="A43">
            <v>12106</v>
          </cell>
          <cell r="B43">
            <v>5</v>
          </cell>
          <cell r="C43" t="str">
            <v>C_5</v>
          </cell>
          <cell r="D43" t="str">
            <v>NoDocenteBasica5</v>
          </cell>
        </row>
        <row r="44">
          <cell r="A44">
            <v>12201</v>
          </cell>
          <cell r="B44">
            <v>5</v>
          </cell>
          <cell r="C44" t="str">
            <v>C_5</v>
          </cell>
          <cell r="D44" t="str">
            <v>NoDocenteBasica5</v>
          </cell>
        </row>
        <row r="45">
          <cell r="A45">
            <v>13102</v>
          </cell>
          <cell r="B45">
            <v>5</v>
          </cell>
          <cell r="C45" t="str">
            <v>C_5</v>
          </cell>
          <cell r="D45" t="str">
            <v>NoDocenteBasica5</v>
          </cell>
        </row>
        <row r="46">
          <cell r="A46">
            <v>14201</v>
          </cell>
          <cell r="B46">
            <v>5</v>
          </cell>
          <cell r="C46" t="str">
            <v>C_5</v>
          </cell>
          <cell r="D46" t="str">
            <v>NoDocenteBasica5</v>
          </cell>
        </row>
        <row r="47">
          <cell r="A47">
            <v>21107</v>
          </cell>
          <cell r="B47">
            <v>5</v>
          </cell>
          <cell r="C47" t="str">
            <v>C_5</v>
          </cell>
          <cell r="D47" t="str">
            <v>NoDocenteBasica5</v>
          </cell>
        </row>
        <row r="48">
          <cell r="A48">
            <v>22106</v>
          </cell>
          <cell r="B48">
            <v>5</v>
          </cell>
          <cell r="C48" t="str">
            <v>C_5</v>
          </cell>
          <cell r="D48" t="str">
            <v>NoDocenteBasica5</v>
          </cell>
        </row>
        <row r="49">
          <cell r="A49">
            <v>23206</v>
          </cell>
          <cell r="B49">
            <v>5</v>
          </cell>
          <cell r="C49" t="str">
            <v>C_5</v>
          </cell>
          <cell r="D49" t="str">
            <v>NoDocenteBasica5</v>
          </cell>
        </row>
        <row r="50">
          <cell r="A50">
            <v>23216</v>
          </cell>
          <cell r="B50">
            <v>5</v>
          </cell>
          <cell r="C50" t="str">
            <v>C_5</v>
          </cell>
          <cell r="D50" t="str">
            <v>NoDocenteBasica5</v>
          </cell>
        </row>
        <row r="51">
          <cell r="A51">
            <v>24106</v>
          </cell>
          <cell r="B51">
            <v>5</v>
          </cell>
          <cell r="C51" t="str">
            <v>C_5</v>
          </cell>
          <cell r="D51" t="str">
            <v>NoDocenteBasica5</v>
          </cell>
        </row>
        <row r="52">
          <cell r="A52">
            <v>24111</v>
          </cell>
          <cell r="B52">
            <v>5</v>
          </cell>
          <cell r="C52" t="str">
            <v>C_5</v>
          </cell>
          <cell r="D52" t="str">
            <v>NoDocenteBasica5</v>
          </cell>
        </row>
        <row r="53">
          <cell r="A53">
            <v>24121</v>
          </cell>
          <cell r="B53">
            <v>5</v>
          </cell>
          <cell r="C53" t="str">
            <v>C_5</v>
          </cell>
          <cell r="D53" t="str">
            <v>NoDocenteBasica5</v>
          </cell>
        </row>
        <row r="54">
          <cell r="A54">
            <v>24131</v>
          </cell>
          <cell r="B54">
            <v>5</v>
          </cell>
          <cell r="C54" t="str">
            <v>C_5</v>
          </cell>
          <cell r="D54" t="str">
            <v>NoDocenteBasica5</v>
          </cell>
        </row>
        <row r="55">
          <cell r="A55">
            <v>24301</v>
          </cell>
          <cell r="B55">
            <v>5</v>
          </cell>
          <cell r="C55" t="str">
            <v>C_5</v>
          </cell>
          <cell r="D55" t="str">
            <v>NoDocenteBasica5</v>
          </cell>
        </row>
        <row r="56">
          <cell r="A56">
            <v>24311</v>
          </cell>
          <cell r="B56">
            <v>5</v>
          </cell>
          <cell r="C56" t="str">
            <v>C_5</v>
          </cell>
          <cell r="D56" t="str">
            <v>NoDocenteBasica5</v>
          </cell>
        </row>
        <row r="57">
          <cell r="A57">
            <v>24412</v>
          </cell>
          <cell r="B57">
            <v>5</v>
          </cell>
          <cell r="C57" t="str">
            <v>C_5</v>
          </cell>
          <cell r="D57" t="str">
            <v>NoDocenteBasica5</v>
          </cell>
        </row>
        <row r="58">
          <cell r="A58">
            <v>24526</v>
          </cell>
          <cell r="B58">
            <v>5</v>
          </cell>
          <cell r="C58" t="str">
            <v>C_5</v>
          </cell>
          <cell r="D58" t="str">
            <v>NoDocenteBasica5</v>
          </cell>
        </row>
        <row r="59">
          <cell r="A59">
            <v>25107</v>
          </cell>
          <cell r="B59">
            <v>5</v>
          </cell>
          <cell r="C59" t="str">
            <v>C_5</v>
          </cell>
          <cell r="D59" t="str">
            <v>NoDocenteBasica5</v>
          </cell>
        </row>
        <row r="60">
          <cell r="A60">
            <v>26102</v>
          </cell>
          <cell r="B60">
            <v>5</v>
          </cell>
          <cell r="C60" t="str">
            <v>C_5</v>
          </cell>
          <cell r="D60" t="str">
            <v>NoDocenteBasica5</v>
          </cell>
        </row>
        <row r="61">
          <cell r="A61">
            <v>31607</v>
          </cell>
          <cell r="B61">
            <v>5</v>
          </cell>
          <cell r="C61" t="str">
            <v>C_5</v>
          </cell>
          <cell r="D61" t="str">
            <v>NoDocenteBasica5</v>
          </cell>
        </row>
        <row r="62">
          <cell r="A62">
            <v>32350</v>
          </cell>
          <cell r="B62">
            <v>5</v>
          </cell>
          <cell r="C62" t="str">
            <v>C_5</v>
          </cell>
          <cell r="D62" t="str">
            <v>NoDocenteBasica5</v>
          </cell>
        </row>
        <row r="63">
          <cell r="A63">
            <v>41106</v>
          </cell>
          <cell r="B63">
            <v>5</v>
          </cell>
          <cell r="C63" t="str">
            <v>C_5</v>
          </cell>
          <cell r="D63" t="str">
            <v>NoDocenteBasica5</v>
          </cell>
        </row>
        <row r="64">
          <cell r="A64">
            <v>41146</v>
          </cell>
          <cell r="B64">
            <v>5</v>
          </cell>
          <cell r="C64" t="str">
            <v>C_5</v>
          </cell>
          <cell r="D64" t="str">
            <v>NoDocenteBasica5</v>
          </cell>
        </row>
        <row r="65">
          <cell r="A65">
            <v>11121</v>
          </cell>
          <cell r="B65">
            <v>6</v>
          </cell>
          <cell r="C65" t="str">
            <v>C_6</v>
          </cell>
          <cell r="D65" t="str">
            <v>NoDocenteBasica6</v>
          </cell>
        </row>
        <row r="66">
          <cell r="A66">
            <v>11129</v>
          </cell>
          <cell r="B66">
            <v>6</v>
          </cell>
          <cell r="C66" t="str">
            <v>C_6</v>
          </cell>
          <cell r="D66" t="str">
            <v>NoDocenteBasica6</v>
          </cell>
        </row>
        <row r="67">
          <cell r="A67">
            <v>11131</v>
          </cell>
          <cell r="B67">
            <v>6</v>
          </cell>
          <cell r="C67" t="str">
            <v>C_6</v>
          </cell>
          <cell r="D67" t="str">
            <v>NoDocenteBasica6</v>
          </cell>
        </row>
        <row r="68">
          <cell r="A68">
            <v>11211</v>
          </cell>
          <cell r="B68">
            <v>6</v>
          </cell>
          <cell r="C68" t="str">
            <v>C_6</v>
          </cell>
          <cell r="D68" t="str">
            <v>NoDocenteBasica6</v>
          </cell>
        </row>
        <row r="69">
          <cell r="A69">
            <v>11303</v>
          </cell>
          <cell r="B69">
            <v>6</v>
          </cell>
          <cell r="C69" t="str">
            <v>C_6</v>
          </cell>
          <cell r="D69" t="str">
            <v>NoDocenteBasica6</v>
          </cell>
        </row>
        <row r="70">
          <cell r="A70">
            <v>11402</v>
          </cell>
          <cell r="B70">
            <v>6</v>
          </cell>
          <cell r="C70" t="str">
            <v>C_6</v>
          </cell>
          <cell r="D70" t="str">
            <v>NoDocenteBasica6</v>
          </cell>
        </row>
        <row r="71">
          <cell r="A71">
            <v>12206</v>
          </cell>
          <cell r="B71">
            <v>6</v>
          </cell>
          <cell r="C71" t="str">
            <v>C_6</v>
          </cell>
          <cell r="D71" t="str">
            <v>NoDocenteBasica6</v>
          </cell>
        </row>
        <row r="72">
          <cell r="A72">
            <v>14302</v>
          </cell>
          <cell r="B72">
            <v>6</v>
          </cell>
          <cell r="C72" t="str">
            <v>C_6</v>
          </cell>
          <cell r="D72" t="str">
            <v>NoDocenteBasica6</v>
          </cell>
        </row>
        <row r="73">
          <cell r="A73">
            <v>15102</v>
          </cell>
          <cell r="B73">
            <v>6</v>
          </cell>
          <cell r="C73" t="str">
            <v>C_6</v>
          </cell>
          <cell r="D73" t="str">
            <v>NoDocenteBasica6</v>
          </cell>
        </row>
        <row r="74">
          <cell r="A74">
            <v>17101</v>
          </cell>
          <cell r="B74">
            <v>6</v>
          </cell>
          <cell r="C74" t="str">
            <v>C_6</v>
          </cell>
          <cell r="D74" t="str">
            <v>NoDocenteBasica6</v>
          </cell>
        </row>
        <row r="75">
          <cell r="A75">
            <v>22111</v>
          </cell>
          <cell r="B75">
            <v>6</v>
          </cell>
          <cell r="C75" t="str">
            <v>C_6</v>
          </cell>
          <cell r="D75" t="str">
            <v>NoDocenteBasica6</v>
          </cell>
        </row>
        <row r="76">
          <cell r="A76">
            <v>24116</v>
          </cell>
          <cell r="B76">
            <v>6</v>
          </cell>
          <cell r="C76" t="str">
            <v>C_6</v>
          </cell>
          <cell r="D76" t="str">
            <v>NoDocenteBasica6</v>
          </cell>
        </row>
        <row r="77">
          <cell r="A77">
            <v>24126</v>
          </cell>
          <cell r="B77">
            <v>6</v>
          </cell>
          <cell r="C77" t="str">
            <v>C_6</v>
          </cell>
          <cell r="D77" t="str">
            <v>NoDocenteBasica6</v>
          </cell>
        </row>
        <row r="78">
          <cell r="A78">
            <v>24201</v>
          </cell>
          <cell r="B78">
            <v>6</v>
          </cell>
          <cell r="C78" t="str">
            <v>C_6</v>
          </cell>
          <cell r="D78" t="str">
            <v>NoDocenteBasica6</v>
          </cell>
        </row>
        <row r="79">
          <cell r="A79">
            <v>24326</v>
          </cell>
          <cell r="B79">
            <v>6</v>
          </cell>
          <cell r="C79" t="str">
            <v>C_6</v>
          </cell>
          <cell r="D79" t="str">
            <v>NoDocenteBasica6</v>
          </cell>
        </row>
        <row r="80">
          <cell r="A80">
            <v>24511</v>
          </cell>
          <cell r="B80">
            <v>6</v>
          </cell>
          <cell r="C80" t="str">
            <v>C_6</v>
          </cell>
          <cell r="D80" t="str">
            <v>NoDocenteBasica6</v>
          </cell>
        </row>
        <row r="81">
          <cell r="A81">
            <v>24601</v>
          </cell>
          <cell r="B81">
            <v>6</v>
          </cell>
          <cell r="C81" t="str">
            <v>C_6</v>
          </cell>
          <cell r="D81" t="str">
            <v>NoDocenteBasica6</v>
          </cell>
        </row>
        <row r="82">
          <cell r="A82">
            <v>25111</v>
          </cell>
          <cell r="B82">
            <v>6</v>
          </cell>
          <cell r="C82" t="str">
            <v>C_6</v>
          </cell>
          <cell r="D82" t="str">
            <v>NoDocenteBasica6</v>
          </cell>
        </row>
        <row r="83">
          <cell r="A83">
            <v>25201</v>
          </cell>
          <cell r="B83">
            <v>6</v>
          </cell>
          <cell r="C83" t="str">
            <v>C_6</v>
          </cell>
          <cell r="D83" t="str">
            <v>NoDocenteBasica6</v>
          </cell>
        </row>
        <row r="84">
          <cell r="A84">
            <v>26201</v>
          </cell>
          <cell r="B84">
            <v>6</v>
          </cell>
          <cell r="C84" t="str">
            <v>C_6</v>
          </cell>
          <cell r="D84" t="str">
            <v>NoDocenteBasica6</v>
          </cell>
        </row>
        <row r="85">
          <cell r="A85">
            <v>31106</v>
          </cell>
          <cell r="B85">
            <v>6</v>
          </cell>
          <cell r="C85" t="str">
            <v>C_6</v>
          </cell>
          <cell r="D85" t="str">
            <v>NoDocenteBasica6</v>
          </cell>
        </row>
        <row r="86">
          <cell r="A86">
            <v>31202</v>
          </cell>
          <cell r="B86">
            <v>6</v>
          </cell>
          <cell r="C86" t="str">
            <v>C_6</v>
          </cell>
          <cell r="D86" t="str">
            <v>NoDocenteBasica6</v>
          </cell>
        </row>
        <row r="87">
          <cell r="A87">
            <v>31511</v>
          </cell>
          <cell r="B87">
            <v>6</v>
          </cell>
          <cell r="C87" t="str">
            <v>C_6</v>
          </cell>
          <cell r="D87" t="str">
            <v>NoDocenteBasica6</v>
          </cell>
        </row>
        <row r="88">
          <cell r="A88">
            <v>31611</v>
          </cell>
          <cell r="B88">
            <v>6</v>
          </cell>
          <cell r="C88" t="str">
            <v>C_6</v>
          </cell>
          <cell r="D88" t="str">
            <v>NoDocenteBasica6</v>
          </cell>
        </row>
        <row r="89">
          <cell r="A89">
            <v>41111</v>
          </cell>
          <cell r="B89">
            <v>6</v>
          </cell>
          <cell r="C89" t="str">
            <v>C_6</v>
          </cell>
          <cell r="D89" t="str">
            <v>NoDocenteBasica6</v>
          </cell>
        </row>
        <row r="90">
          <cell r="A90">
            <v>41166</v>
          </cell>
          <cell r="B90">
            <v>6</v>
          </cell>
          <cell r="C90" t="str">
            <v>C_6</v>
          </cell>
          <cell r="D90" t="str">
            <v>NoDocenteBasica6</v>
          </cell>
        </row>
        <row r="91">
          <cell r="A91">
            <v>42101</v>
          </cell>
          <cell r="B91">
            <v>6</v>
          </cell>
          <cell r="C91" t="str">
            <v>C_6</v>
          </cell>
          <cell r="D91" t="str">
            <v>NoDocenteBasica6</v>
          </cell>
        </row>
        <row r="92">
          <cell r="A92">
            <v>43216</v>
          </cell>
          <cell r="B92">
            <v>6</v>
          </cell>
          <cell r="C92" t="str">
            <v>C_6</v>
          </cell>
          <cell r="D92" t="str">
            <v>NoDocenteBasica6</v>
          </cell>
        </row>
        <row r="93">
          <cell r="A93">
            <v>11304</v>
          </cell>
          <cell r="B93">
            <v>7</v>
          </cell>
          <cell r="C93" t="str">
            <v>C_7</v>
          </cell>
          <cell r="D93" t="str">
            <v>NoDocenteBasica7</v>
          </cell>
        </row>
        <row r="94">
          <cell r="A94">
            <v>11311</v>
          </cell>
          <cell r="B94">
            <v>7</v>
          </cell>
          <cell r="C94" t="str">
            <v>C_7</v>
          </cell>
          <cell r="D94" t="str">
            <v>NoDocenteBasica7</v>
          </cell>
        </row>
        <row r="95">
          <cell r="A95">
            <v>11403</v>
          </cell>
          <cell r="B95">
            <v>7</v>
          </cell>
          <cell r="C95" t="str">
            <v>C_7</v>
          </cell>
          <cell r="D95" t="str">
            <v>NoDocenteBasica7</v>
          </cell>
        </row>
        <row r="96">
          <cell r="A96">
            <v>12107</v>
          </cell>
          <cell r="B96">
            <v>7</v>
          </cell>
          <cell r="C96" t="str">
            <v>C_7</v>
          </cell>
          <cell r="D96" t="str">
            <v>NoDocenteBasica7</v>
          </cell>
        </row>
        <row r="97">
          <cell r="A97">
            <v>13401</v>
          </cell>
          <cell r="B97">
            <v>7</v>
          </cell>
          <cell r="C97" t="str">
            <v>C_7</v>
          </cell>
          <cell r="D97" t="str">
            <v>NoDocenteBasica7</v>
          </cell>
        </row>
        <row r="98">
          <cell r="A98">
            <v>14101</v>
          </cell>
          <cell r="B98">
            <v>7</v>
          </cell>
          <cell r="C98" t="str">
            <v>C_7</v>
          </cell>
          <cell r="D98" t="str">
            <v>NoDocenteBasica7</v>
          </cell>
        </row>
        <row r="99">
          <cell r="A99">
            <v>14136</v>
          </cell>
          <cell r="B99">
            <v>7</v>
          </cell>
          <cell r="C99" t="str">
            <v>C_7</v>
          </cell>
          <cell r="D99" t="str">
            <v>NoDocenteBasica7</v>
          </cell>
        </row>
        <row r="100">
          <cell r="A100">
            <v>14146</v>
          </cell>
          <cell r="B100">
            <v>7</v>
          </cell>
          <cell r="C100" t="str">
            <v>C_7</v>
          </cell>
          <cell r="D100" t="str">
            <v>NoDocenteBasica7</v>
          </cell>
        </row>
        <row r="101">
          <cell r="A101">
            <v>14326</v>
          </cell>
          <cell r="B101">
            <v>7</v>
          </cell>
          <cell r="C101" t="str">
            <v>C_7</v>
          </cell>
          <cell r="D101" t="str">
            <v>NoDocenteBasica7</v>
          </cell>
        </row>
        <row r="102">
          <cell r="A102">
            <v>15103</v>
          </cell>
          <cell r="B102">
            <v>7</v>
          </cell>
          <cell r="C102" t="str">
            <v>C_7</v>
          </cell>
          <cell r="D102" t="str">
            <v>NoDocenteBasica7</v>
          </cell>
        </row>
        <row r="103">
          <cell r="A103">
            <v>24124</v>
          </cell>
          <cell r="B103">
            <v>7</v>
          </cell>
          <cell r="C103" t="str">
            <v>C_7</v>
          </cell>
          <cell r="D103" t="str">
            <v>NoDocenteBasica7</v>
          </cell>
        </row>
        <row r="104">
          <cell r="A104">
            <v>24202</v>
          </cell>
          <cell r="B104">
            <v>7</v>
          </cell>
          <cell r="C104" t="str">
            <v>C_7</v>
          </cell>
          <cell r="D104" t="str">
            <v>NoDocenteBasica7</v>
          </cell>
        </row>
        <row r="105">
          <cell r="A105">
            <v>24306</v>
          </cell>
          <cell r="B105">
            <v>7</v>
          </cell>
          <cell r="C105" t="str">
            <v>C_7</v>
          </cell>
          <cell r="D105" t="str">
            <v>NoDocenteBasica7</v>
          </cell>
        </row>
        <row r="106">
          <cell r="A106">
            <v>24313</v>
          </cell>
          <cell r="B106">
            <v>7</v>
          </cell>
          <cell r="C106" t="str">
            <v>C_7</v>
          </cell>
          <cell r="D106" t="str">
            <v>NoDocenteBasica7</v>
          </cell>
        </row>
        <row r="107">
          <cell r="A107">
            <v>24316</v>
          </cell>
          <cell r="B107">
            <v>7</v>
          </cell>
          <cell r="C107" t="str">
            <v>C_7</v>
          </cell>
          <cell r="D107" t="str">
            <v>NoDocenteBasica7</v>
          </cell>
        </row>
        <row r="108">
          <cell r="A108">
            <v>24351</v>
          </cell>
          <cell r="B108">
            <v>7</v>
          </cell>
          <cell r="C108" t="str">
            <v>C_7</v>
          </cell>
          <cell r="D108" t="str">
            <v>NoDocenteBasica7</v>
          </cell>
        </row>
        <row r="109">
          <cell r="A109">
            <v>24361</v>
          </cell>
          <cell r="B109">
            <v>7</v>
          </cell>
          <cell r="C109" t="str">
            <v>C_7</v>
          </cell>
          <cell r="D109" t="str">
            <v>NoDocenteBasica7</v>
          </cell>
        </row>
        <row r="110">
          <cell r="A110">
            <v>24368</v>
          </cell>
          <cell r="B110">
            <v>7</v>
          </cell>
          <cell r="C110" t="str">
            <v>C_7</v>
          </cell>
          <cell r="D110" t="str">
            <v>NoDocenteBasica7</v>
          </cell>
        </row>
        <row r="111">
          <cell r="A111">
            <v>24401</v>
          </cell>
          <cell r="B111">
            <v>7</v>
          </cell>
          <cell r="C111" t="str">
            <v>C_7</v>
          </cell>
          <cell r="D111" t="str">
            <v>NoDocenteBasica7</v>
          </cell>
        </row>
        <row r="112">
          <cell r="A112">
            <v>24518</v>
          </cell>
          <cell r="B112">
            <v>7</v>
          </cell>
          <cell r="C112" t="str">
            <v>C_7</v>
          </cell>
          <cell r="D112" t="str">
            <v>NoDocenteBasica7</v>
          </cell>
        </row>
        <row r="113">
          <cell r="A113">
            <v>24521</v>
          </cell>
          <cell r="B113">
            <v>7</v>
          </cell>
          <cell r="C113" t="str">
            <v>C_7</v>
          </cell>
          <cell r="D113" t="str">
            <v>NoDocenteBasica7</v>
          </cell>
        </row>
        <row r="114">
          <cell r="A114">
            <v>24546</v>
          </cell>
          <cell r="B114">
            <v>7</v>
          </cell>
          <cell r="C114" t="str">
            <v>C_7</v>
          </cell>
          <cell r="D114" t="str">
            <v>NoDocenteBasica7</v>
          </cell>
        </row>
        <row r="115">
          <cell r="A115">
            <v>24611</v>
          </cell>
          <cell r="B115">
            <v>7</v>
          </cell>
          <cell r="C115" t="str">
            <v>C_7</v>
          </cell>
          <cell r="D115" t="str">
            <v>NoDocenteBasica7</v>
          </cell>
        </row>
        <row r="116">
          <cell r="A116">
            <v>25121</v>
          </cell>
          <cell r="B116">
            <v>7</v>
          </cell>
          <cell r="C116" t="str">
            <v>C_7</v>
          </cell>
          <cell r="D116" t="str">
            <v>NoDocenteBasica7</v>
          </cell>
        </row>
        <row r="117">
          <cell r="A117">
            <v>26106</v>
          </cell>
          <cell r="B117">
            <v>7</v>
          </cell>
          <cell r="C117" t="str">
            <v>C_7</v>
          </cell>
          <cell r="D117" t="str">
            <v>NoDocenteBasica7</v>
          </cell>
        </row>
        <row r="118">
          <cell r="A118">
            <v>41116</v>
          </cell>
          <cell r="B118">
            <v>7</v>
          </cell>
          <cell r="C118" t="str">
            <v>C_7</v>
          </cell>
          <cell r="D118" t="str">
            <v>NoDocenteBasica7</v>
          </cell>
        </row>
        <row r="119">
          <cell r="A119">
            <v>41122</v>
          </cell>
          <cell r="B119">
            <v>7</v>
          </cell>
          <cell r="C119" t="str">
            <v>C_7</v>
          </cell>
          <cell r="D119" t="str">
            <v>NoDocenteBasica7</v>
          </cell>
        </row>
        <row r="120">
          <cell r="A120">
            <v>41126</v>
          </cell>
          <cell r="B120">
            <v>7</v>
          </cell>
          <cell r="C120" t="str">
            <v>C_7</v>
          </cell>
          <cell r="D120" t="str">
            <v>NoDocenteBasica7</v>
          </cell>
        </row>
        <row r="121">
          <cell r="A121">
            <v>41131</v>
          </cell>
          <cell r="B121">
            <v>7</v>
          </cell>
          <cell r="C121" t="str">
            <v>C_7</v>
          </cell>
          <cell r="D121" t="str">
            <v>NoDocenteBasica7</v>
          </cell>
        </row>
        <row r="122">
          <cell r="A122">
            <v>41136</v>
          </cell>
          <cell r="B122">
            <v>7</v>
          </cell>
          <cell r="C122" t="str">
            <v>C_7</v>
          </cell>
          <cell r="D122" t="str">
            <v>NoDocenteBasica7</v>
          </cell>
        </row>
        <row r="123">
          <cell r="A123">
            <v>41151</v>
          </cell>
          <cell r="B123">
            <v>7</v>
          </cell>
          <cell r="C123" t="str">
            <v>C_7</v>
          </cell>
          <cell r="D123" t="str">
            <v>NoDocenteBasica7</v>
          </cell>
        </row>
        <row r="124">
          <cell r="A124">
            <v>41211</v>
          </cell>
          <cell r="B124">
            <v>7</v>
          </cell>
          <cell r="C124" t="str">
            <v>C_7</v>
          </cell>
          <cell r="D124" t="str">
            <v>NoDocenteBasica7</v>
          </cell>
        </row>
        <row r="125">
          <cell r="A125">
            <v>44201</v>
          </cell>
          <cell r="B125">
            <v>7</v>
          </cell>
          <cell r="C125" t="str">
            <v>C_7</v>
          </cell>
          <cell r="D125" t="str">
            <v>NoDocenteBasica7</v>
          </cell>
        </row>
        <row r="126">
          <cell r="A126">
            <v>11122</v>
          </cell>
          <cell r="B126">
            <v>8</v>
          </cell>
          <cell r="C126" t="str">
            <v>C_8</v>
          </cell>
          <cell r="D126" t="str">
            <v>NoDocenteBasica8</v>
          </cell>
        </row>
        <row r="127">
          <cell r="A127">
            <v>11206</v>
          </cell>
          <cell r="B127">
            <v>8</v>
          </cell>
          <cell r="C127" t="str">
            <v>C_8</v>
          </cell>
          <cell r="D127" t="str">
            <v>NoDocenteBasica8</v>
          </cell>
        </row>
        <row r="128">
          <cell r="A128">
            <v>11216</v>
          </cell>
          <cell r="B128">
            <v>8</v>
          </cell>
          <cell r="C128" t="str">
            <v>C_8</v>
          </cell>
          <cell r="D128" t="str">
            <v>NoDocenteBasica8</v>
          </cell>
        </row>
        <row r="129">
          <cell r="A129">
            <v>11404</v>
          </cell>
          <cell r="B129">
            <v>8</v>
          </cell>
          <cell r="C129" t="str">
            <v>C_8</v>
          </cell>
          <cell r="D129" t="str">
            <v>NoDocenteBasica8</v>
          </cell>
        </row>
        <row r="130">
          <cell r="A130">
            <v>12101</v>
          </cell>
          <cell r="B130">
            <v>8</v>
          </cell>
          <cell r="C130" t="str">
            <v>C_8</v>
          </cell>
          <cell r="D130" t="str">
            <v>NoDocenteBasica8</v>
          </cell>
        </row>
        <row r="131">
          <cell r="A131">
            <v>12116</v>
          </cell>
          <cell r="B131">
            <v>8</v>
          </cell>
          <cell r="C131" t="str">
            <v>C_8</v>
          </cell>
          <cell r="D131" t="str">
            <v>NoDocenteBasica8</v>
          </cell>
        </row>
        <row r="132">
          <cell r="A132">
            <v>12211</v>
          </cell>
          <cell r="B132">
            <v>8</v>
          </cell>
          <cell r="C132" t="str">
            <v>C_8</v>
          </cell>
          <cell r="D132" t="str">
            <v>NoDocenteBasica8</v>
          </cell>
        </row>
        <row r="133">
          <cell r="A133">
            <v>13103</v>
          </cell>
          <cell r="B133">
            <v>8</v>
          </cell>
          <cell r="C133" t="str">
            <v>C_8</v>
          </cell>
          <cell r="D133" t="str">
            <v>NoDocenteBasica8</v>
          </cell>
        </row>
        <row r="134">
          <cell r="A134">
            <v>13402</v>
          </cell>
          <cell r="B134">
            <v>8</v>
          </cell>
          <cell r="C134" t="str">
            <v>C_8</v>
          </cell>
          <cell r="D134" t="str">
            <v>NoDocenteBasica8</v>
          </cell>
        </row>
        <row r="135">
          <cell r="A135">
            <v>14106</v>
          </cell>
          <cell r="B135">
            <v>8</v>
          </cell>
          <cell r="C135" t="str">
            <v>C_8</v>
          </cell>
          <cell r="D135" t="str">
            <v>NoDocenteBasica8</v>
          </cell>
        </row>
        <row r="136">
          <cell r="A136">
            <v>14206</v>
          </cell>
          <cell r="B136">
            <v>8</v>
          </cell>
          <cell r="C136" t="str">
            <v>C_8</v>
          </cell>
          <cell r="D136" t="str">
            <v>NoDocenteBasica8</v>
          </cell>
        </row>
        <row r="137">
          <cell r="A137">
            <v>14316</v>
          </cell>
          <cell r="B137">
            <v>8</v>
          </cell>
          <cell r="C137" t="str">
            <v>C_8</v>
          </cell>
          <cell r="D137" t="str">
            <v>NoDocenteBasica8</v>
          </cell>
        </row>
        <row r="138">
          <cell r="A138">
            <v>16150</v>
          </cell>
          <cell r="B138">
            <v>8</v>
          </cell>
          <cell r="C138" t="str">
            <v>C_8</v>
          </cell>
          <cell r="D138" t="str">
            <v>NoDocenteBasica8</v>
          </cell>
        </row>
        <row r="139">
          <cell r="A139">
            <v>17141</v>
          </cell>
          <cell r="B139">
            <v>8</v>
          </cell>
          <cell r="C139" t="str">
            <v>C_8</v>
          </cell>
          <cell r="D139" t="str">
            <v>NoDocenteBasica8</v>
          </cell>
        </row>
        <row r="140">
          <cell r="A140">
            <v>17201</v>
          </cell>
          <cell r="B140">
            <v>8</v>
          </cell>
          <cell r="C140" t="str">
            <v>C_8</v>
          </cell>
          <cell r="D140" t="str">
            <v>NoDocenteBasica8</v>
          </cell>
        </row>
        <row r="141">
          <cell r="A141">
            <v>22112</v>
          </cell>
          <cell r="B141">
            <v>8</v>
          </cell>
          <cell r="C141" t="str">
            <v>C_8</v>
          </cell>
          <cell r="D141" t="str">
            <v>NoDocenteBasica8</v>
          </cell>
        </row>
        <row r="142">
          <cell r="A142">
            <v>24307</v>
          </cell>
          <cell r="B142">
            <v>8</v>
          </cell>
          <cell r="C142" t="str">
            <v>C_8</v>
          </cell>
          <cell r="D142" t="str">
            <v>NoDocenteBasica8</v>
          </cell>
        </row>
        <row r="143">
          <cell r="A143">
            <v>24317</v>
          </cell>
          <cell r="B143">
            <v>8</v>
          </cell>
          <cell r="C143" t="str">
            <v>C_8</v>
          </cell>
          <cell r="D143" t="str">
            <v>NoDocenteBasica8</v>
          </cell>
        </row>
        <row r="144">
          <cell r="A144">
            <v>24356</v>
          </cell>
          <cell r="B144">
            <v>8</v>
          </cell>
          <cell r="C144" t="str">
            <v>C_8</v>
          </cell>
          <cell r="D144" t="str">
            <v>NoDocenteBasica8</v>
          </cell>
        </row>
        <row r="145">
          <cell r="A145">
            <v>24369</v>
          </cell>
          <cell r="B145">
            <v>8</v>
          </cell>
          <cell r="C145" t="str">
            <v>C_8</v>
          </cell>
          <cell r="D145" t="str">
            <v>NoDocenteBasica8</v>
          </cell>
        </row>
        <row r="146">
          <cell r="A146">
            <v>24506</v>
          </cell>
          <cell r="B146">
            <v>8</v>
          </cell>
          <cell r="C146" t="str">
            <v>C_8</v>
          </cell>
          <cell r="D146" t="str">
            <v>NoDocenteBasica8</v>
          </cell>
        </row>
        <row r="147">
          <cell r="A147">
            <v>24516</v>
          </cell>
          <cell r="B147">
            <v>8</v>
          </cell>
          <cell r="C147" t="str">
            <v>C_8</v>
          </cell>
          <cell r="D147" t="str">
            <v>NoDocenteBasica8</v>
          </cell>
        </row>
        <row r="148">
          <cell r="A148">
            <v>24541</v>
          </cell>
          <cell r="B148">
            <v>8</v>
          </cell>
          <cell r="C148" t="str">
            <v>C_8</v>
          </cell>
          <cell r="D148" t="str">
            <v>NoDocenteBasica8</v>
          </cell>
        </row>
        <row r="149">
          <cell r="A149">
            <v>26202</v>
          </cell>
          <cell r="B149">
            <v>8</v>
          </cell>
          <cell r="C149" t="str">
            <v>C_8</v>
          </cell>
          <cell r="D149" t="str">
            <v>NoDocenteBasica8</v>
          </cell>
        </row>
        <row r="150">
          <cell r="A150">
            <v>31203</v>
          </cell>
          <cell r="B150">
            <v>8</v>
          </cell>
          <cell r="C150" t="str">
            <v>C_8</v>
          </cell>
          <cell r="D150" t="str">
            <v>NoDocenteBasica8</v>
          </cell>
        </row>
        <row r="151">
          <cell r="A151">
            <v>31621</v>
          </cell>
          <cell r="B151">
            <v>8</v>
          </cell>
          <cell r="C151" t="str">
            <v>C_8</v>
          </cell>
          <cell r="D151" t="str">
            <v>NoDocenteBasica8</v>
          </cell>
        </row>
        <row r="152">
          <cell r="A152">
            <v>32241</v>
          </cell>
          <cell r="B152">
            <v>8</v>
          </cell>
          <cell r="C152" t="str">
            <v>C_8</v>
          </cell>
          <cell r="D152" t="str">
            <v>NoDocenteBasica8</v>
          </cell>
        </row>
        <row r="153">
          <cell r="A153">
            <v>32306</v>
          </cell>
          <cell r="B153">
            <v>8</v>
          </cell>
          <cell r="C153" t="str">
            <v>C_8</v>
          </cell>
          <cell r="D153" t="str">
            <v>NoDocenteBasica8</v>
          </cell>
        </row>
        <row r="154">
          <cell r="A154">
            <v>32356</v>
          </cell>
          <cell r="B154">
            <v>8</v>
          </cell>
          <cell r="C154" t="str">
            <v>C_8</v>
          </cell>
          <cell r="D154" t="str">
            <v>NoDocenteBasica8</v>
          </cell>
        </row>
        <row r="155">
          <cell r="A155">
            <v>41216</v>
          </cell>
          <cell r="B155">
            <v>8</v>
          </cell>
          <cell r="C155" t="str">
            <v>C_8</v>
          </cell>
          <cell r="D155" t="str">
            <v>NoDocenteBasica8</v>
          </cell>
        </row>
        <row r="156">
          <cell r="A156">
            <v>43101</v>
          </cell>
          <cell r="B156">
            <v>8</v>
          </cell>
          <cell r="C156" t="str">
            <v>C_8</v>
          </cell>
          <cell r="D156" t="str">
            <v>NoDocenteBasica8</v>
          </cell>
        </row>
        <row r="157">
          <cell r="A157">
            <v>43257</v>
          </cell>
          <cell r="B157">
            <v>8</v>
          </cell>
          <cell r="C157" t="str">
            <v>C_8</v>
          </cell>
          <cell r="D157" t="str">
            <v>NoDocenteBasica8</v>
          </cell>
        </row>
        <row r="158">
          <cell r="A158">
            <v>43401</v>
          </cell>
          <cell r="B158">
            <v>8</v>
          </cell>
          <cell r="C158" t="str">
            <v>C_8</v>
          </cell>
          <cell r="D158" t="str">
            <v>NoDocenteBasica8</v>
          </cell>
        </row>
        <row r="159">
          <cell r="A159">
            <v>44125</v>
          </cell>
          <cell r="B159">
            <v>8</v>
          </cell>
          <cell r="C159" t="str">
            <v>C_8</v>
          </cell>
          <cell r="D159" t="str">
            <v>NoDocenteBasica8</v>
          </cell>
        </row>
        <row r="160">
          <cell r="A160">
            <v>11405</v>
          </cell>
          <cell r="B160">
            <v>9</v>
          </cell>
          <cell r="C160" t="str">
            <v>C_9</v>
          </cell>
          <cell r="D160" t="str">
            <v>NoDocenteBasica9</v>
          </cell>
        </row>
        <row r="161">
          <cell r="A161">
            <v>12216</v>
          </cell>
          <cell r="B161">
            <v>9</v>
          </cell>
          <cell r="C161" t="str">
            <v>C_9</v>
          </cell>
          <cell r="D161" t="str">
            <v>NoDocenteBasica9</v>
          </cell>
        </row>
        <row r="162">
          <cell r="A162">
            <v>14107</v>
          </cell>
          <cell r="B162">
            <v>9</v>
          </cell>
          <cell r="C162" t="str">
            <v>C_9</v>
          </cell>
          <cell r="D162" t="str">
            <v>NoDocenteBasica9</v>
          </cell>
        </row>
        <row r="163">
          <cell r="A163">
            <v>14121</v>
          </cell>
          <cell r="B163">
            <v>9</v>
          </cell>
          <cell r="C163" t="str">
            <v>C_9</v>
          </cell>
          <cell r="D163" t="str">
            <v>NoDocenteBasica9</v>
          </cell>
        </row>
        <row r="164">
          <cell r="A164">
            <v>14126</v>
          </cell>
          <cell r="B164">
            <v>9</v>
          </cell>
          <cell r="C164" t="str">
            <v>C_9</v>
          </cell>
          <cell r="D164" t="str">
            <v>NoDocenteBasica9</v>
          </cell>
        </row>
        <row r="165">
          <cell r="A165">
            <v>14131</v>
          </cell>
          <cell r="B165">
            <v>9</v>
          </cell>
          <cell r="C165" t="str">
            <v>C_9</v>
          </cell>
          <cell r="D165" t="str">
            <v>NoDocenteBasica9</v>
          </cell>
        </row>
        <row r="166">
          <cell r="A166">
            <v>14141</v>
          </cell>
          <cell r="B166">
            <v>9</v>
          </cell>
          <cell r="C166" t="str">
            <v>C_9</v>
          </cell>
          <cell r="D166" t="str">
            <v>NoDocenteBasica9</v>
          </cell>
        </row>
        <row r="167">
          <cell r="A167">
            <v>14331</v>
          </cell>
          <cell r="B167">
            <v>9</v>
          </cell>
          <cell r="C167" t="str">
            <v>C_9</v>
          </cell>
          <cell r="D167" t="str">
            <v>NoDocenteBasica9</v>
          </cell>
        </row>
        <row r="168">
          <cell r="A168">
            <v>15104</v>
          </cell>
          <cell r="B168">
            <v>9</v>
          </cell>
          <cell r="C168" t="str">
            <v>C_9</v>
          </cell>
          <cell r="D168" t="str">
            <v>NoDocenteBasica9</v>
          </cell>
        </row>
        <row r="169">
          <cell r="A169">
            <v>15114</v>
          </cell>
          <cell r="B169">
            <v>9</v>
          </cell>
          <cell r="C169" t="str">
            <v>C_9</v>
          </cell>
          <cell r="D169" t="str">
            <v>NoDocenteBasica9</v>
          </cell>
        </row>
        <row r="170">
          <cell r="A170">
            <v>15121</v>
          </cell>
          <cell r="B170">
            <v>9</v>
          </cell>
          <cell r="C170" t="str">
            <v>C_9</v>
          </cell>
          <cell r="D170" t="str">
            <v>NoDocenteBasica9</v>
          </cell>
        </row>
        <row r="171">
          <cell r="A171">
            <v>17202</v>
          </cell>
          <cell r="B171">
            <v>9</v>
          </cell>
          <cell r="C171" t="str">
            <v>C_9</v>
          </cell>
          <cell r="D171" t="str">
            <v>NoDocenteBasica9</v>
          </cell>
        </row>
        <row r="172">
          <cell r="A172">
            <v>22135</v>
          </cell>
          <cell r="B172">
            <v>9</v>
          </cell>
          <cell r="C172" t="str">
            <v>C_9</v>
          </cell>
          <cell r="D172" t="str">
            <v>NoDocenteBasica9</v>
          </cell>
        </row>
        <row r="173">
          <cell r="A173">
            <v>22240</v>
          </cell>
          <cell r="B173">
            <v>9</v>
          </cell>
          <cell r="C173" t="str">
            <v>C_9</v>
          </cell>
          <cell r="D173" t="str">
            <v>NoDocenteBasica9</v>
          </cell>
        </row>
        <row r="174">
          <cell r="A174">
            <v>23111</v>
          </cell>
          <cell r="B174">
            <v>9</v>
          </cell>
          <cell r="C174" t="str">
            <v>C_9</v>
          </cell>
          <cell r="D174" t="str">
            <v>NoDocenteBasica9</v>
          </cell>
        </row>
        <row r="175">
          <cell r="A175">
            <v>24136</v>
          </cell>
          <cell r="B175">
            <v>9</v>
          </cell>
          <cell r="C175" t="str">
            <v>C_9</v>
          </cell>
          <cell r="D175" t="str">
            <v>NoDocenteBasica9</v>
          </cell>
        </row>
        <row r="176">
          <cell r="A176">
            <v>24206</v>
          </cell>
          <cell r="B176">
            <v>9</v>
          </cell>
          <cell r="C176" t="str">
            <v>C_9</v>
          </cell>
          <cell r="D176" t="str">
            <v>NoDocenteBasica9</v>
          </cell>
        </row>
        <row r="177">
          <cell r="A177">
            <v>24362</v>
          </cell>
          <cell r="B177">
            <v>9</v>
          </cell>
          <cell r="C177" t="str">
            <v>C_9</v>
          </cell>
          <cell r="D177" t="str">
            <v>NoDocenteBasica9</v>
          </cell>
        </row>
        <row r="178">
          <cell r="A178">
            <v>24405</v>
          </cell>
          <cell r="B178">
            <v>9</v>
          </cell>
          <cell r="C178" t="str">
            <v>C_9</v>
          </cell>
          <cell r="D178" t="str">
            <v>NoDocenteBasica9</v>
          </cell>
        </row>
        <row r="179">
          <cell r="A179">
            <v>24408</v>
          </cell>
          <cell r="B179">
            <v>9</v>
          </cell>
          <cell r="C179" t="str">
            <v>C_9</v>
          </cell>
          <cell r="D179" t="str">
            <v>NoDocenteBasica9</v>
          </cell>
        </row>
        <row r="180">
          <cell r="A180">
            <v>25206</v>
          </cell>
          <cell r="B180">
            <v>9</v>
          </cell>
          <cell r="C180" t="str">
            <v>C_9</v>
          </cell>
          <cell r="D180" t="str">
            <v>NoDocenteBasica9</v>
          </cell>
        </row>
        <row r="181">
          <cell r="A181">
            <v>26130</v>
          </cell>
          <cell r="B181">
            <v>9</v>
          </cell>
          <cell r="C181" t="str">
            <v>C_9</v>
          </cell>
          <cell r="D181" t="str">
            <v>NoDocenteBasica9</v>
          </cell>
        </row>
        <row r="182">
          <cell r="A182">
            <v>31108</v>
          </cell>
          <cell r="B182">
            <v>9</v>
          </cell>
          <cell r="C182" t="str">
            <v>C_9</v>
          </cell>
          <cell r="D182" t="str">
            <v>NoDocenteBasica9</v>
          </cell>
        </row>
        <row r="183">
          <cell r="A183">
            <v>31206</v>
          </cell>
          <cell r="B183">
            <v>9</v>
          </cell>
          <cell r="C183" t="str">
            <v>C_9</v>
          </cell>
          <cell r="D183" t="str">
            <v>NoDocenteBasica9</v>
          </cell>
        </row>
        <row r="184">
          <cell r="A184">
            <v>31211</v>
          </cell>
          <cell r="B184">
            <v>9</v>
          </cell>
          <cell r="C184" t="str">
            <v>C_9</v>
          </cell>
          <cell r="D184" t="str">
            <v>NoDocenteBasica9</v>
          </cell>
        </row>
        <row r="185">
          <cell r="A185">
            <v>31706</v>
          </cell>
          <cell r="B185">
            <v>9</v>
          </cell>
          <cell r="C185" t="str">
            <v>C_9</v>
          </cell>
          <cell r="D185" t="str">
            <v>NoDocenteBasica9</v>
          </cell>
        </row>
        <row r="186">
          <cell r="A186">
            <v>32211</v>
          </cell>
          <cell r="B186">
            <v>9</v>
          </cell>
          <cell r="C186" t="str">
            <v>C_9</v>
          </cell>
          <cell r="D186" t="str">
            <v>NoDocenteBasica9</v>
          </cell>
        </row>
        <row r="187">
          <cell r="A187">
            <v>32301</v>
          </cell>
          <cell r="B187">
            <v>9</v>
          </cell>
          <cell r="C187" t="str">
            <v>C_9</v>
          </cell>
          <cell r="D187" t="str">
            <v>NoDocenteBasica9</v>
          </cell>
        </row>
        <row r="188">
          <cell r="A188">
            <v>41117</v>
          </cell>
          <cell r="B188">
            <v>9</v>
          </cell>
          <cell r="C188" t="str">
            <v>C_9</v>
          </cell>
          <cell r="D188" t="str">
            <v>NoDocenteBasica9</v>
          </cell>
        </row>
        <row r="189">
          <cell r="A189">
            <v>41141</v>
          </cell>
          <cell r="B189">
            <v>9</v>
          </cell>
          <cell r="C189" t="str">
            <v>C_9</v>
          </cell>
          <cell r="D189" t="str">
            <v>NoDocenteBasica9</v>
          </cell>
        </row>
        <row r="190">
          <cell r="A190">
            <v>41176</v>
          </cell>
          <cell r="B190">
            <v>9</v>
          </cell>
          <cell r="C190" t="str">
            <v>C_9</v>
          </cell>
          <cell r="D190" t="str">
            <v>NoDocenteBasica9</v>
          </cell>
        </row>
        <row r="191">
          <cell r="A191">
            <v>41221</v>
          </cell>
          <cell r="B191">
            <v>9</v>
          </cell>
          <cell r="C191" t="str">
            <v>C_9</v>
          </cell>
          <cell r="D191" t="str">
            <v>NoDocenteBasica13</v>
          </cell>
        </row>
        <row r="192">
          <cell r="A192">
            <v>42106</v>
          </cell>
          <cell r="B192">
            <v>9</v>
          </cell>
          <cell r="C192" t="str">
            <v>C_9</v>
          </cell>
          <cell r="D192" t="str">
            <v>NoDocenteBasica9</v>
          </cell>
        </row>
        <row r="193">
          <cell r="A193">
            <v>42141</v>
          </cell>
          <cell r="B193">
            <v>9</v>
          </cell>
          <cell r="C193" t="str">
            <v>C_9</v>
          </cell>
          <cell r="D193" t="str">
            <v>NoDocenteBasica9</v>
          </cell>
        </row>
        <row r="194">
          <cell r="A194">
            <v>43211</v>
          </cell>
          <cell r="B194">
            <v>9</v>
          </cell>
          <cell r="C194" t="str">
            <v>C_9</v>
          </cell>
          <cell r="D194" t="str">
            <v>NoDocenteBasica9</v>
          </cell>
        </row>
        <row r="195">
          <cell r="A195">
            <v>11125</v>
          </cell>
          <cell r="B195">
            <v>10</v>
          </cell>
          <cell r="C195" t="str">
            <v>C_10</v>
          </cell>
          <cell r="D195" t="str">
            <v>NoDocenteBasica10</v>
          </cell>
        </row>
        <row r="196">
          <cell r="A196">
            <v>12111</v>
          </cell>
          <cell r="B196">
            <v>10</v>
          </cell>
          <cell r="C196" t="str">
            <v>C_10</v>
          </cell>
          <cell r="D196" t="str">
            <v>NoDocenteBasica10</v>
          </cell>
        </row>
        <row r="197">
          <cell r="A197">
            <v>13104</v>
          </cell>
          <cell r="B197">
            <v>10</v>
          </cell>
          <cell r="C197" t="str">
            <v>C_10</v>
          </cell>
          <cell r="D197" t="str">
            <v>NoDocenteBasica10</v>
          </cell>
        </row>
        <row r="198">
          <cell r="A198">
            <v>13106</v>
          </cell>
          <cell r="B198">
            <v>10</v>
          </cell>
          <cell r="C198" t="str">
            <v>C_10</v>
          </cell>
          <cell r="D198" t="str">
            <v>NoDocenteBasica10</v>
          </cell>
        </row>
        <row r="199">
          <cell r="A199">
            <v>13316</v>
          </cell>
          <cell r="B199">
            <v>10</v>
          </cell>
          <cell r="C199" t="str">
            <v>C_10</v>
          </cell>
          <cell r="D199" t="str">
            <v>NoDocenteBasica10</v>
          </cell>
        </row>
        <row r="200">
          <cell r="A200">
            <v>14207</v>
          </cell>
          <cell r="B200">
            <v>10</v>
          </cell>
          <cell r="C200" t="str">
            <v>C_10</v>
          </cell>
          <cell r="D200" t="str">
            <v>NoDocenteBasica10</v>
          </cell>
        </row>
        <row r="201">
          <cell r="A201">
            <v>15116</v>
          </cell>
          <cell r="B201">
            <v>10</v>
          </cell>
          <cell r="C201" t="str">
            <v>C_10</v>
          </cell>
          <cell r="D201" t="str">
            <v>NoDocenteBasica10</v>
          </cell>
        </row>
        <row r="202">
          <cell r="A202">
            <v>15122</v>
          </cell>
          <cell r="B202">
            <v>10</v>
          </cell>
          <cell r="C202" t="str">
            <v>C_10</v>
          </cell>
          <cell r="D202" t="str">
            <v>NoDocenteBasica10</v>
          </cell>
        </row>
        <row r="203">
          <cell r="A203">
            <v>17111</v>
          </cell>
          <cell r="B203">
            <v>10</v>
          </cell>
          <cell r="C203" t="str">
            <v>C_10</v>
          </cell>
          <cell r="D203" t="str">
            <v>NoDocenteBasica10</v>
          </cell>
        </row>
        <row r="204">
          <cell r="A204">
            <v>17121</v>
          </cell>
          <cell r="B204">
            <v>10</v>
          </cell>
          <cell r="C204" t="str">
            <v>C_10</v>
          </cell>
          <cell r="D204" t="str">
            <v>NoDocenteBasica10</v>
          </cell>
        </row>
        <row r="205">
          <cell r="A205">
            <v>17126</v>
          </cell>
          <cell r="B205">
            <v>10</v>
          </cell>
          <cell r="C205" t="str">
            <v>C_10</v>
          </cell>
          <cell r="D205" t="str">
            <v>NoDocenteBasica10</v>
          </cell>
        </row>
        <row r="206">
          <cell r="A206">
            <v>17142</v>
          </cell>
          <cell r="B206">
            <v>10</v>
          </cell>
          <cell r="C206" t="str">
            <v>C_10</v>
          </cell>
          <cell r="D206" t="str">
            <v>NoDocenteBasica10</v>
          </cell>
        </row>
        <row r="207">
          <cell r="A207">
            <v>23112</v>
          </cell>
          <cell r="B207">
            <v>10</v>
          </cell>
          <cell r="C207" t="str">
            <v>C_10</v>
          </cell>
          <cell r="D207" t="str">
            <v>NoDocenteBasica10</v>
          </cell>
        </row>
        <row r="208">
          <cell r="A208">
            <v>24137</v>
          </cell>
          <cell r="B208">
            <v>10</v>
          </cell>
          <cell r="C208" t="str">
            <v>C_10</v>
          </cell>
          <cell r="D208" t="str">
            <v>NoDocenteBasica10</v>
          </cell>
        </row>
        <row r="209">
          <cell r="A209">
            <v>24321</v>
          </cell>
          <cell r="B209">
            <v>10</v>
          </cell>
          <cell r="C209" t="str">
            <v>C_10</v>
          </cell>
          <cell r="D209" t="str">
            <v>NoDocenteBasica10</v>
          </cell>
        </row>
        <row r="210">
          <cell r="A210">
            <v>24340</v>
          </cell>
          <cell r="B210">
            <v>10</v>
          </cell>
          <cell r="C210" t="str">
            <v>C_10</v>
          </cell>
          <cell r="D210" t="str">
            <v>NoDocenteBasica10</v>
          </cell>
        </row>
        <row r="211">
          <cell r="A211">
            <v>24420</v>
          </cell>
          <cell r="B211">
            <v>10</v>
          </cell>
          <cell r="C211" t="str">
            <v>C_10</v>
          </cell>
          <cell r="D211" t="str">
            <v>NoDocenteBasica10</v>
          </cell>
        </row>
        <row r="212">
          <cell r="A212">
            <v>24616</v>
          </cell>
          <cell r="B212">
            <v>10</v>
          </cell>
          <cell r="C212" t="str">
            <v>C_10</v>
          </cell>
          <cell r="D212" t="str">
            <v>NoDocenteBasica10</v>
          </cell>
        </row>
        <row r="213">
          <cell r="A213">
            <v>26221</v>
          </cell>
          <cell r="B213">
            <v>10</v>
          </cell>
          <cell r="C213" t="str">
            <v>C_10</v>
          </cell>
          <cell r="D213" t="str">
            <v>NoDocenteBasica10</v>
          </cell>
        </row>
        <row r="214">
          <cell r="A214">
            <v>31501</v>
          </cell>
          <cell r="B214">
            <v>10</v>
          </cell>
          <cell r="C214" t="str">
            <v>C_10</v>
          </cell>
          <cell r="D214" t="str">
            <v>NoDocenteBasica10</v>
          </cell>
        </row>
        <row r="215">
          <cell r="A215">
            <v>31516</v>
          </cell>
          <cell r="B215">
            <v>10</v>
          </cell>
          <cell r="C215" t="str">
            <v>C_10</v>
          </cell>
          <cell r="D215" t="str">
            <v>NoDocenteBasica10</v>
          </cell>
        </row>
        <row r="216">
          <cell r="A216">
            <v>32146</v>
          </cell>
          <cell r="B216">
            <v>10</v>
          </cell>
          <cell r="C216" t="str">
            <v>C_10</v>
          </cell>
          <cell r="D216" t="str">
            <v>NoDocenteBasica10</v>
          </cell>
        </row>
        <row r="217">
          <cell r="A217">
            <v>32242</v>
          </cell>
          <cell r="B217">
            <v>10</v>
          </cell>
          <cell r="C217" t="str">
            <v>C_10</v>
          </cell>
          <cell r="D217" t="str">
            <v>NoDocenteBasica10</v>
          </cell>
        </row>
        <row r="218">
          <cell r="A218">
            <v>41133</v>
          </cell>
          <cell r="B218">
            <v>10</v>
          </cell>
          <cell r="C218" t="str">
            <v>C_10</v>
          </cell>
          <cell r="D218" t="str">
            <v>NoDocenteBasica10</v>
          </cell>
        </row>
        <row r="219">
          <cell r="A219">
            <v>41185</v>
          </cell>
          <cell r="B219">
            <v>10</v>
          </cell>
          <cell r="C219" t="str">
            <v>C_10</v>
          </cell>
          <cell r="D219" t="str">
            <v>NoDocenteBasica10</v>
          </cell>
        </row>
        <row r="220">
          <cell r="A220">
            <v>41235</v>
          </cell>
          <cell r="B220">
            <v>10</v>
          </cell>
          <cell r="C220" t="str">
            <v>C_10</v>
          </cell>
          <cell r="D220" t="str">
            <v>NoDocenteBasica10</v>
          </cell>
        </row>
        <row r="221">
          <cell r="A221">
            <v>43106</v>
          </cell>
          <cell r="B221">
            <v>10</v>
          </cell>
          <cell r="C221" t="str">
            <v>C_10</v>
          </cell>
          <cell r="D221" t="str">
            <v>NoDocenteBasica10</v>
          </cell>
        </row>
        <row r="222">
          <cell r="A222">
            <v>43231</v>
          </cell>
          <cell r="B222">
            <v>10</v>
          </cell>
          <cell r="C222" t="str">
            <v>C_10</v>
          </cell>
          <cell r="D222" t="str">
            <v>NoDocenteBasica10</v>
          </cell>
        </row>
        <row r="223">
          <cell r="A223">
            <v>43241</v>
          </cell>
          <cell r="B223">
            <v>10</v>
          </cell>
          <cell r="C223" t="str">
            <v>C_10</v>
          </cell>
          <cell r="D223" t="str">
            <v>NoDocenteBasica10</v>
          </cell>
        </row>
        <row r="224">
          <cell r="A224">
            <v>11426</v>
          </cell>
          <cell r="B224">
            <v>11</v>
          </cell>
          <cell r="C224" t="str">
            <v>C_11</v>
          </cell>
          <cell r="D224" t="str">
            <v>NoDocenteBasica11</v>
          </cell>
        </row>
        <row r="225">
          <cell r="A225">
            <v>12217</v>
          </cell>
          <cell r="B225">
            <v>11</v>
          </cell>
          <cell r="C225" t="str">
            <v>C_11</v>
          </cell>
          <cell r="D225" t="str">
            <v>NoDocenteBasica11</v>
          </cell>
        </row>
        <row r="226">
          <cell r="A226">
            <v>13406</v>
          </cell>
          <cell r="B226">
            <v>11</v>
          </cell>
          <cell r="C226" t="str">
            <v>C_11</v>
          </cell>
          <cell r="D226" t="str">
            <v>NoDocenteBasica11</v>
          </cell>
        </row>
        <row r="227">
          <cell r="A227">
            <v>14108</v>
          </cell>
          <cell r="B227">
            <v>11</v>
          </cell>
          <cell r="C227" t="str">
            <v>C_11</v>
          </cell>
          <cell r="D227" t="str">
            <v>NoDocenteBasica11</v>
          </cell>
        </row>
        <row r="228">
          <cell r="A228">
            <v>14156</v>
          </cell>
          <cell r="B228">
            <v>11</v>
          </cell>
          <cell r="C228" t="str">
            <v>C_11</v>
          </cell>
          <cell r="D228" t="str">
            <v>NoDocenteBasica11</v>
          </cell>
        </row>
        <row r="229">
          <cell r="A229">
            <v>14311</v>
          </cell>
          <cell r="B229">
            <v>11</v>
          </cell>
          <cell r="C229" t="str">
            <v>C_11</v>
          </cell>
          <cell r="D229" t="str">
            <v>NoDocenteBasica11</v>
          </cell>
        </row>
        <row r="230">
          <cell r="A230">
            <v>14321</v>
          </cell>
          <cell r="B230">
            <v>11</v>
          </cell>
          <cell r="C230" t="str">
            <v>C_11</v>
          </cell>
          <cell r="D230" t="str">
            <v>NoDocenteBasica11</v>
          </cell>
        </row>
        <row r="231">
          <cell r="A231">
            <v>14336</v>
          </cell>
          <cell r="B231">
            <v>11</v>
          </cell>
          <cell r="C231" t="str">
            <v>C_11</v>
          </cell>
          <cell r="D231" t="str">
            <v>NoDocenteBasica11</v>
          </cell>
        </row>
        <row r="232">
          <cell r="A232">
            <v>15241</v>
          </cell>
          <cell r="B232">
            <v>11</v>
          </cell>
          <cell r="C232" t="str">
            <v>C_11</v>
          </cell>
          <cell r="D232" t="str">
            <v>NoDocenteBasica11</v>
          </cell>
        </row>
        <row r="233">
          <cell r="A233">
            <v>16151</v>
          </cell>
          <cell r="B233">
            <v>11</v>
          </cell>
          <cell r="C233" t="str">
            <v>C_11</v>
          </cell>
          <cell r="D233" t="str">
            <v>NoDocenteBasica11</v>
          </cell>
        </row>
        <row r="234">
          <cell r="A234">
            <v>16301</v>
          </cell>
          <cell r="B234">
            <v>11</v>
          </cell>
          <cell r="C234" t="str">
            <v>C_11</v>
          </cell>
          <cell r="D234" t="str">
            <v>NoDocenteBasica11</v>
          </cell>
        </row>
        <row r="235">
          <cell r="A235">
            <v>17203</v>
          </cell>
          <cell r="B235">
            <v>11</v>
          </cell>
          <cell r="C235" t="str">
            <v>C_11</v>
          </cell>
          <cell r="D235" t="str">
            <v>NoDocenteBasica11</v>
          </cell>
        </row>
        <row r="236">
          <cell r="A236">
            <v>22113</v>
          </cell>
          <cell r="B236">
            <v>11</v>
          </cell>
          <cell r="C236" t="str">
            <v>C_11</v>
          </cell>
          <cell r="D236" t="str">
            <v>NoDocenteBasica11</v>
          </cell>
        </row>
        <row r="237">
          <cell r="A237">
            <v>22136</v>
          </cell>
          <cell r="B237">
            <v>11</v>
          </cell>
          <cell r="C237" t="str">
            <v>C_11</v>
          </cell>
          <cell r="D237" t="str">
            <v>NoDocenteBasica11</v>
          </cell>
        </row>
        <row r="238">
          <cell r="A238">
            <v>24531</v>
          </cell>
          <cell r="B238">
            <v>11</v>
          </cell>
          <cell r="C238" t="str">
            <v>C_11</v>
          </cell>
          <cell r="D238" t="str">
            <v>NoDocenteBasica11</v>
          </cell>
        </row>
        <row r="239">
          <cell r="A239">
            <v>26131</v>
          </cell>
          <cell r="B239">
            <v>11</v>
          </cell>
          <cell r="C239" t="str">
            <v>C_11</v>
          </cell>
          <cell r="D239" t="str">
            <v>NoDocenteBasica11</v>
          </cell>
        </row>
        <row r="240">
          <cell r="A240">
            <v>31207</v>
          </cell>
          <cell r="B240">
            <v>11</v>
          </cell>
          <cell r="C240" t="str">
            <v>C_11</v>
          </cell>
          <cell r="D240" t="str">
            <v>NoDocenteBasica11</v>
          </cell>
        </row>
        <row r="241">
          <cell r="A241">
            <v>31801</v>
          </cell>
          <cell r="B241">
            <v>11</v>
          </cell>
          <cell r="C241" t="str">
            <v>C_11</v>
          </cell>
          <cell r="D241" t="str">
            <v>NoDocenteBasica11</v>
          </cell>
        </row>
        <row r="242">
          <cell r="A242">
            <v>32326</v>
          </cell>
          <cell r="B242">
            <v>11</v>
          </cell>
          <cell r="C242" t="str">
            <v>C_11</v>
          </cell>
          <cell r="D242" t="str">
            <v>NoDocenteBasica11</v>
          </cell>
        </row>
        <row r="243">
          <cell r="A243">
            <v>32331</v>
          </cell>
          <cell r="B243">
            <v>11</v>
          </cell>
          <cell r="C243" t="str">
            <v>C_11</v>
          </cell>
          <cell r="D243" t="str">
            <v>NoDocenteBasica11</v>
          </cell>
        </row>
        <row r="244">
          <cell r="A244">
            <v>42107</v>
          </cell>
          <cell r="B244">
            <v>11</v>
          </cell>
          <cell r="C244" t="str">
            <v>C_11</v>
          </cell>
          <cell r="D244" t="str">
            <v>NoDocenteBasica11</v>
          </cell>
        </row>
        <row r="245">
          <cell r="A245">
            <v>43116</v>
          </cell>
          <cell r="B245">
            <v>11</v>
          </cell>
          <cell r="C245" t="str">
            <v>C_11</v>
          </cell>
          <cell r="D245" t="str">
            <v>NoDocenteBasica11</v>
          </cell>
        </row>
        <row r="246">
          <cell r="A246">
            <v>43212</v>
          </cell>
          <cell r="B246">
            <v>11</v>
          </cell>
          <cell r="C246" t="str">
            <v>C_11</v>
          </cell>
          <cell r="D246" t="str">
            <v>NoDocenteBasica11</v>
          </cell>
        </row>
        <row r="247">
          <cell r="A247">
            <v>43301</v>
          </cell>
          <cell r="B247">
            <v>11</v>
          </cell>
          <cell r="C247" t="str">
            <v>C_11</v>
          </cell>
          <cell r="D247" t="str">
            <v>NoDocenteBasica11</v>
          </cell>
        </row>
        <row r="248">
          <cell r="A248">
            <v>11116</v>
          </cell>
          <cell r="B248">
            <v>12</v>
          </cell>
          <cell r="C248" t="str">
            <v>C_12</v>
          </cell>
          <cell r="D248" t="str">
            <v>NoDocenteBasica12</v>
          </cell>
        </row>
        <row r="249">
          <cell r="A249">
            <v>11126</v>
          </cell>
          <cell r="B249">
            <v>12</v>
          </cell>
          <cell r="C249" t="str">
            <v>C_12</v>
          </cell>
          <cell r="D249" t="str">
            <v>NoDocenteBasica12</v>
          </cell>
        </row>
        <row r="250">
          <cell r="A250">
            <v>11406</v>
          </cell>
          <cell r="B250">
            <v>12</v>
          </cell>
          <cell r="C250" t="str">
            <v>C_12</v>
          </cell>
          <cell r="D250" t="str">
            <v>NoDocenteBasica12</v>
          </cell>
        </row>
        <row r="251">
          <cell r="A251">
            <v>12112</v>
          </cell>
          <cell r="B251">
            <v>12</v>
          </cell>
          <cell r="C251" t="str">
            <v>C_12</v>
          </cell>
          <cell r="D251" t="str">
            <v>NoDocenteBasica12</v>
          </cell>
        </row>
        <row r="252">
          <cell r="A252">
            <v>13111</v>
          </cell>
          <cell r="B252">
            <v>12</v>
          </cell>
          <cell r="C252" t="str">
            <v>C_12</v>
          </cell>
          <cell r="D252" t="str">
            <v>NoDocenteBasica12</v>
          </cell>
        </row>
        <row r="253">
          <cell r="A253">
            <v>13301</v>
          </cell>
          <cell r="B253">
            <v>12</v>
          </cell>
          <cell r="C253" t="str">
            <v>C_12</v>
          </cell>
          <cell r="D253" t="str">
            <v>NoDocenteBasica12</v>
          </cell>
        </row>
        <row r="254">
          <cell r="A254">
            <v>13320</v>
          </cell>
          <cell r="B254">
            <v>12</v>
          </cell>
          <cell r="C254" t="str">
            <v>C_12</v>
          </cell>
          <cell r="D254" t="str">
            <v>NoDocenteBasica12</v>
          </cell>
        </row>
        <row r="255">
          <cell r="A255">
            <v>14109</v>
          </cell>
          <cell r="B255">
            <v>12</v>
          </cell>
          <cell r="C255" t="str">
            <v>C_12</v>
          </cell>
          <cell r="D255" t="str">
            <v>NoDocenteBasica12</v>
          </cell>
        </row>
        <row r="256">
          <cell r="A256">
            <v>14123</v>
          </cell>
          <cell r="B256">
            <v>12</v>
          </cell>
          <cell r="C256" t="str">
            <v>C_12</v>
          </cell>
          <cell r="D256" t="str">
            <v>NoDocenteBasica12</v>
          </cell>
        </row>
        <row r="257">
          <cell r="A257">
            <v>14208</v>
          </cell>
          <cell r="B257">
            <v>12</v>
          </cell>
          <cell r="C257" t="str">
            <v>C_12</v>
          </cell>
          <cell r="D257" t="str">
            <v>NoDocenteBasica12</v>
          </cell>
        </row>
        <row r="258">
          <cell r="A258">
            <v>14213</v>
          </cell>
          <cell r="B258">
            <v>12</v>
          </cell>
          <cell r="C258" t="str">
            <v>C_12</v>
          </cell>
          <cell r="D258" t="str">
            <v>NoDocenteBasica12</v>
          </cell>
        </row>
        <row r="259">
          <cell r="A259">
            <v>14341</v>
          </cell>
          <cell r="B259">
            <v>12</v>
          </cell>
          <cell r="C259" t="str">
            <v>C_12</v>
          </cell>
          <cell r="D259" t="str">
            <v>NoDocenteBasica12</v>
          </cell>
        </row>
        <row r="260">
          <cell r="A260">
            <v>14351</v>
          </cell>
          <cell r="B260">
            <v>12</v>
          </cell>
          <cell r="C260" t="str">
            <v>C_12</v>
          </cell>
          <cell r="D260" t="str">
            <v>NoDocenteBasica12</v>
          </cell>
        </row>
        <row r="261">
          <cell r="A261">
            <v>17143</v>
          </cell>
          <cell r="B261">
            <v>12</v>
          </cell>
          <cell r="C261" t="str">
            <v>C_12</v>
          </cell>
          <cell r="D261" t="str">
            <v>NoDocenteBasica12</v>
          </cell>
        </row>
        <row r="262">
          <cell r="A262">
            <v>17204</v>
          </cell>
          <cell r="B262">
            <v>12</v>
          </cell>
          <cell r="C262" t="str">
            <v>C_12</v>
          </cell>
          <cell r="D262" t="str">
            <v>NoDocenteBasica12</v>
          </cell>
        </row>
        <row r="263">
          <cell r="A263">
            <v>24416</v>
          </cell>
          <cell r="B263">
            <v>12</v>
          </cell>
          <cell r="C263" t="str">
            <v>C_12</v>
          </cell>
          <cell r="D263" t="str">
            <v>NoDocenteBasica12</v>
          </cell>
        </row>
        <row r="264">
          <cell r="A264">
            <v>24621</v>
          </cell>
          <cell r="B264">
            <v>12</v>
          </cell>
          <cell r="C264" t="str">
            <v>C_12</v>
          </cell>
          <cell r="D264" t="str">
            <v>NoDocenteBasica12</v>
          </cell>
        </row>
        <row r="265">
          <cell r="A265">
            <v>26211</v>
          </cell>
          <cell r="B265">
            <v>12</v>
          </cell>
          <cell r="C265" t="str">
            <v>C_12</v>
          </cell>
          <cell r="D265" t="str">
            <v>NoDocenteBasica12</v>
          </cell>
        </row>
        <row r="266">
          <cell r="A266">
            <v>31410</v>
          </cell>
          <cell r="B266">
            <v>12</v>
          </cell>
          <cell r="C266" t="str">
            <v>C_12</v>
          </cell>
          <cell r="D266" t="str">
            <v>NoDocenteBasica12</v>
          </cell>
        </row>
        <row r="267">
          <cell r="A267">
            <v>31601</v>
          </cell>
          <cell r="B267">
            <v>12</v>
          </cell>
          <cell r="C267" t="str">
            <v>C_12</v>
          </cell>
          <cell r="D267" t="str">
            <v>NoDocenteBasica12</v>
          </cell>
        </row>
        <row r="268">
          <cell r="A268">
            <v>32147</v>
          </cell>
          <cell r="B268">
            <v>12</v>
          </cell>
          <cell r="C268" t="str">
            <v>C_12</v>
          </cell>
          <cell r="D268" t="str">
            <v>NoDocenteBasica12</v>
          </cell>
        </row>
        <row r="269">
          <cell r="A269">
            <v>32311</v>
          </cell>
          <cell r="B269">
            <v>12</v>
          </cell>
          <cell r="C269" t="str">
            <v>C_12</v>
          </cell>
          <cell r="D269" t="str">
            <v>NoDocenteBasica12</v>
          </cell>
        </row>
        <row r="270">
          <cell r="A270">
            <v>32321</v>
          </cell>
          <cell r="B270">
            <v>12</v>
          </cell>
          <cell r="C270" t="str">
            <v>C_12</v>
          </cell>
          <cell r="D270" t="str">
            <v>NoDocenteBasica12</v>
          </cell>
        </row>
        <row r="271">
          <cell r="A271">
            <v>32336</v>
          </cell>
          <cell r="B271">
            <v>12</v>
          </cell>
          <cell r="C271" t="str">
            <v>C_12</v>
          </cell>
          <cell r="D271" t="str">
            <v>NoDocenteBasica12</v>
          </cell>
        </row>
        <row r="272">
          <cell r="A272">
            <v>32361</v>
          </cell>
          <cell r="B272">
            <v>12</v>
          </cell>
          <cell r="C272" t="str">
            <v>C_12</v>
          </cell>
          <cell r="D272" t="str">
            <v>NoDocenteBasica12</v>
          </cell>
        </row>
        <row r="273">
          <cell r="A273">
            <v>41236</v>
          </cell>
          <cell r="B273">
            <v>12</v>
          </cell>
          <cell r="C273" t="str">
            <v>C_12</v>
          </cell>
          <cell r="D273" t="str">
            <v>NoDocenteBasica12</v>
          </cell>
        </row>
        <row r="274">
          <cell r="A274">
            <v>42116</v>
          </cell>
          <cell r="B274">
            <v>12</v>
          </cell>
          <cell r="C274" t="str">
            <v>C_12</v>
          </cell>
          <cell r="D274" t="str">
            <v>NoDocenteBasica12</v>
          </cell>
        </row>
        <row r="275">
          <cell r="A275">
            <v>43111</v>
          </cell>
          <cell r="B275">
            <v>12</v>
          </cell>
          <cell r="C275" t="str">
            <v>C_12</v>
          </cell>
          <cell r="D275" t="str">
            <v>NoDocenteBasica12</v>
          </cell>
        </row>
        <row r="276">
          <cell r="A276">
            <v>43221</v>
          </cell>
          <cell r="B276">
            <v>12</v>
          </cell>
          <cell r="C276" t="str">
            <v>C_12</v>
          </cell>
          <cell r="D276" t="str">
            <v>NoDocenteBasica12</v>
          </cell>
        </row>
        <row r="277">
          <cell r="A277">
            <v>43236</v>
          </cell>
          <cell r="B277">
            <v>12</v>
          </cell>
          <cell r="C277" t="str">
            <v>C_12</v>
          </cell>
          <cell r="D277" t="str">
            <v>NoDocenteBasica12</v>
          </cell>
        </row>
        <row r="278">
          <cell r="A278">
            <v>43306</v>
          </cell>
          <cell r="B278">
            <v>12</v>
          </cell>
          <cell r="C278" t="str">
            <v>C_12</v>
          </cell>
          <cell r="D278" t="str">
            <v>NoDocenteBasica12</v>
          </cell>
        </row>
        <row r="279">
          <cell r="A279">
            <v>43406</v>
          </cell>
          <cell r="B279">
            <v>12</v>
          </cell>
          <cell r="C279" t="str">
            <v>C_12</v>
          </cell>
          <cell r="D279" t="str">
            <v>NoDocenteBasica12</v>
          </cell>
        </row>
        <row r="280">
          <cell r="A280">
            <v>44116</v>
          </cell>
          <cell r="B280">
            <v>12</v>
          </cell>
          <cell r="C280" t="str">
            <v>C_12</v>
          </cell>
          <cell r="D280" t="str">
            <v>NoDocenteBasica12</v>
          </cell>
        </row>
        <row r="281">
          <cell r="A281">
            <v>11117</v>
          </cell>
          <cell r="B281">
            <v>13</v>
          </cell>
          <cell r="C281" t="str">
            <v>C_13</v>
          </cell>
          <cell r="D281" t="str">
            <v>NoDocenteBasica13</v>
          </cell>
        </row>
        <row r="282">
          <cell r="A282">
            <v>11407</v>
          </cell>
          <cell r="B282">
            <v>13</v>
          </cell>
          <cell r="C282" t="str">
            <v>C_13</v>
          </cell>
          <cell r="D282" t="str">
            <v>NoDocenteBasica13</v>
          </cell>
        </row>
        <row r="283">
          <cell r="A283">
            <v>11431</v>
          </cell>
          <cell r="B283">
            <v>13</v>
          </cell>
          <cell r="C283" t="str">
            <v>C_13</v>
          </cell>
          <cell r="D283" t="str">
            <v>NoDocenteBasica13</v>
          </cell>
        </row>
        <row r="284">
          <cell r="A284">
            <v>13107</v>
          </cell>
          <cell r="B284">
            <v>13</v>
          </cell>
          <cell r="C284" t="str">
            <v>C_13</v>
          </cell>
          <cell r="D284" t="str">
            <v>NoDocenteBasica13</v>
          </cell>
        </row>
        <row r="285">
          <cell r="A285">
            <v>14111</v>
          </cell>
          <cell r="B285">
            <v>13</v>
          </cell>
          <cell r="C285" t="str">
            <v>C_13</v>
          </cell>
          <cell r="D285" t="str">
            <v>NoDocenteBasica13</v>
          </cell>
        </row>
        <row r="286">
          <cell r="A286">
            <v>14161</v>
          </cell>
          <cell r="B286">
            <v>13</v>
          </cell>
          <cell r="C286" t="str">
            <v>C_13</v>
          </cell>
          <cell r="D286" t="str">
            <v>NoDocenteBasica13</v>
          </cell>
        </row>
        <row r="287">
          <cell r="A287">
            <v>14346</v>
          </cell>
          <cell r="B287">
            <v>13</v>
          </cell>
          <cell r="C287" t="str">
            <v>C_13</v>
          </cell>
          <cell r="D287" t="str">
            <v>NoDocenteBasica13</v>
          </cell>
        </row>
        <row r="288">
          <cell r="A288">
            <v>14356</v>
          </cell>
          <cell r="B288">
            <v>13</v>
          </cell>
          <cell r="C288" t="str">
            <v>C_13</v>
          </cell>
          <cell r="D288" t="str">
            <v>NoDocenteBasica13</v>
          </cell>
        </row>
        <row r="289">
          <cell r="A289">
            <v>15201</v>
          </cell>
          <cell r="B289">
            <v>13</v>
          </cell>
          <cell r="C289" t="str">
            <v>C_13</v>
          </cell>
          <cell r="D289" t="str">
            <v>NoDocenteBasica13</v>
          </cell>
        </row>
        <row r="290">
          <cell r="A290">
            <v>17116</v>
          </cell>
          <cell r="B290">
            <v>13</v>
          </cell>
          <cell r="C290" t="str">
            <v>C_13</v>
          </cell>
          <cell r="D290" t="str">
            <v>NoDocenteBasica13</v>
          </cell>
        </row>
        <row r="291">
          <cell r="A291">
            <v>17131</v>
          </cell>
          <cell r="B291">
            <v>13</v>
          </cell>
          <cell r="C291" t="str">
            <v>C_13</v>
          </cell>
          <cell r="D291" t="str">
            <v>NoDocenteBasica13</v>
          </cell>
        </row>
        <row r="292">
          <cell r="A292">
            <v>22114</v>
          </cell>
          <cell r="B292">
            <v>13</v>
          </cell>
          <cell r="C292" t="str">
            <v>C_13</v>
          </cell>
          <cell r="D292" t="str">
            <v>NoDocenteBasica13</v>
          </cell>
        </row>
        <row r="293">
          <cell r="A293">
            <v>23221</v>
          </cell>
          <cell r="B293">
            <v>13</v>
          </cell>
          <cell r="C293" t="str">
            <v>C_13</v>
          </cell>
          <cell r="D293" t="str">
            <v>NoDocenteBasica13</v>
          </cell>
        </row>
        <row r="294">
          <cell r="A294">
            <v>24536</v>
          </cell>
          <cell r="B294">
            <v>13</v>
          </cell>
          <cell r="C294" t="str">
            <v>C_13</v>
          </cell>
          <cell r="D294" t="str">
            <v>NoDocenteBasica13</v>
          </cell>
        </row>
        <row r="295">
          <cell r="A295">
            <v>31111</v>
          </cell>
          <cell r="B295">
            <v>13</v>
          </cell>
          <cell r="C295" t="str">
            <v>C_13</v>
          </cell>
          <cell r="D295" t="str">
            <v>NoDocenteBasica13</v>
          </cell>
        </row>
        <row r="296">
          <cell r="A296">
            <v>31301</v>
          </cell>
          <cell r="B296">
            <v>13</v>
          </cell>
          <cell r="C296" t="str">
            <v>C_13</v>
          </cell>
          <cell r="D296" t="str">
            <v>NoDocenteBasica13</v>
          </cell>
        </row>
        <row r="297">
          <cell r="A297">
            <v>32332</v>
          </cell>
          <cell r="B297">
            <v>13</v>
          </cell>
          <cell r="C297" t="str">
            <v>C_13</v>
          </cell>
          <cell r="D297" t="str">
            <v>NoDocenteBasica13</v>
          </cell>
        </row>
        <row r="298">
          <cell r="A298">
            <v>41171</v>
          </cell>
          <cell r="B298">
            <v>13</v>
          </cell>
          <cell r="C298" t="str">
            <v>C_13</v>
          </cell>
          <cell r="D298" t="str">
            <v>NoDocenteBasica13</v>
          </cell>
        </row>
        <row r="299">
          <cell r="A299">
            <v>42108</v>
          </cell>
          <cell r="B299">
            <v>13</v>
          </cell>
          <cell r="C299" t="str">
            <v>C_13</v>
          </cell>
          <cell r="D299" t="str">
            <v>NoDocenteBasica13</v>
          </cell>
        </row>
        <row r="300">
          <cell r="A300">
            <v>43316</v>
          </cell>
          <cell r="B300">
            <v>13</v>
          </cell>
          <cell r="C300" t="str">
            <v>C_13</v>
          </cell>
          <cell r="D300" t="str">
            <v>NoDocenteBasica13</v>
          </cell>
        </row>
        <row r="301">
          <cell r="A301">
            <v>43321</v>
          </cell>
          <cell r="B301">
            <v>13</v>
          </cell>
          <cell r="C301" t="str">
            <v>C_13</v>
          </cell>
          <cell r="D301" t="str">
            <v>NoDocenteBasica13</v>
          </cell>
        </row>
        <row r="302">
          <cell r="A302">
            <v>44101</v>
          </cell>
          <cell r="B302">
            <v>13</v>
          </cell>
          <cell r="C302" t="str">
            <v>C_13</v>
          </cell>
          <cell r="D302" t="str">
            <v>NoDocenteBasica13</v>
          </cell>
        </row>
        <row r="303">
          <cell r="A303">
            <v>11409</v>
          </cell>
          <cell r="B303">
            <v>14</v>
          </cell>
          <cell r="C303" t="str">
            <v>C_14</v>
          </cell>
          <cell r="D303" t="str">
            <v>NoDocenteBasica14</v>
          </cell>
        </row>
        <row r="304">
          <cell r="A304">
            <v>12121</v>
          </cell>
          <cell r="B304">
            <v>14</v>
          </cell>
          <cell r="C304" t="str">
            <v>C_14</v>
          </cell>
          <cell r="D304" t="str">
            <v>NoDocenteBasica14</v>
          </cell>
        </row>
        <row r="305">
          <cell r="A305">
            <v>13112</v>
          </cell>
          <cell r="B305">
            <v>14</v>
          </cell>
          <cell r="C305" t="str">
            <v>C_14</v>
          </cell>
          <cell r="D305" t="str">
            <v>NoDocenteBasica14</v>
          </cell>
        </row>
        <row r="306">
          <cell r="A306">
            <v>13306</v>
          </cell>
          <cell r="B306">
            <v>14</v>
          </cell>
          <cell r="C306" t="str">
            <v>C_14</v>
          </cell>
          <cell r="D306" t="str">
            <v>NoDocenteBasica14</v>
          </cell>
        </row>
        <row r="307">
          <cell r="A307">
            <v>14124</v>
          </cell>
          <cell r="B307">
            <v>14</v>
          </cell>
          <cell r="C307" t="str">
            <v>C_14</v>
          </cell>
          <cell r="D307" t="str">
            <v>NoDocenteBasica14</v>
          </cell>
        </row>
        <row r="308">
          <cell r="A308">
            <v>14312</v>
          </cell>
          <cell r="B308">
            <v>14</v>
          </cell>
          <cell r="C308" t="str">
            <v>C_14</v>
          </cell>
          <cell r="D308" t="str">
            <v>NoDocenteBasica14</v>
          </cell>
        </row>
        <row r="309">
          <cell r="A309">
            <v>15136</v>
          </cell>
          <cell r="B309">
            <v>14</v>
          </cell>
          <cell r="C309" t="str">
            <v>C_14</v>
          </cell>
          <cell r="D309" t="str">
            <v>NoDocenteBasica14</v>
          </cell>
        </row>
        <row r="310">
          <cell r="A310">
            <v>16152</v>
          </cell>
          <cell r="B310">
            <v>14</v>
          </cell>
          <cell r="C310" t="str">
            <v>C_14</v>
          </cell>
          <cell r="D310" t="str">
            <v>NoDocenteBasica14</v>
          </cell>
        </row>
        <row r="311">
          <cell r="A311">
            <v>16302</v>
          </cell>
          <cell r="B311">
            <v>14</v>
          </cell>
          <cell r="C311" t="str">
            <v>C_14</v>
          </cell>
          <cell r="D311" t="str">
            <v>NoDocenteBasica14</v>
          </cell>
        </row>
        <row r="312">
          <cell r="A312">
            <v>17118</v>
          </cell>
          <cell r="B312">
            <v>14</v>
          </cell>
          <cell r="C312" t="str">
            <v>C_14</v>
          </cell>
          <cell r="D312" t="str">
            <v>NoDocenteBasica14</v>
          </cell>
        </row>
        <row r="313">
          <cell r="A313">
            <v>17122</v>
          </cell>
          <cell r="B313">
            <v>14</v>
          </cell>
          <cell r="C313" t="str">
            <v>C_14</v>
          </cell>
          <cell r="D313" t="str">
            <v>NoDocenteBasica14</v>
          </cell>
        </row>
        <row r="314">
          <cell r="A314">
            <v>17133</v>
          </cell>
          <cell r="B314">
            <v>14</v>
          </cell>
          <cell r="C314" t="str">
            <v>C_14</v>
          </cell>
          <cell r="D314" t="str">
            <v>NoDocenteBasica14</v>
          </cell>
        </row>
        <row r="315">
          <cell r="A315">
            <v>17144</v>
          </cell>
          <cell r="B315">
            <v>14</v>
          </cell>
          <cell r="C315" t="str">
            <v>C_14</v>
          </cell>
          <cell r="D315" t="str">
            <v>NoDocenteBasica14</v>
          </cell>
        </row>
        <row r="316">
          <cell r="A316">
            <v>17206</v>
          </cell>
          <cell r="B316">
            <v>14</v>
          </cell>
          <cell r="C316" t="str">
            <v>C_14</v>
          </cell>
          <cell r="D316" t="str">
            <v>NoDocenteBasica14</v>
          </cell>
        </row>
        <row r="317">
          <cell r="A317">
            <v>22120</v>
          </cell>
          <cell r="B317">
            <v>14</v>
          </cell>
          <cell r="C317" t="str">
            <v>C_14</v>
          </cell>
          <cell r="D317" t="str">
            <v>NoDocenteBasica14</v>
          </cell>
        </row>
        <row r="318">
          <cell r="A318">
            <v>22137</v>
          </cell>
          <cell r="B318">
            <v>14</v>
          </cell>
          <cell r="C318" t="str">
            <v>C_14</v>
          </cell>
          <cell r="D318" t="str">
            <v>NoDocenteBasica14</v>
          </cell>
        </row>
        <row r="319">
          <cell r="A319">
            <v>24606</v>
          </cell>
          <cell r="B319">
            <v>14</v>
          </cell>
          <cell r="C319" t="str">
            <v>C_14</v>
          </cell>
          <cell r="D319" t="str">
            <v>NoDocenteBasica14</v>
          </cell>
        </row>
        <row r="320">
          <cell r="A320">
            <v>25216</v>
          </cell>
          <cell r="B320">
            <v>14</v>
          </cell>
          <cell r="C320" t="str">
            <v>C_14</v>
          </cell>
          <cell r="D320" t="str">
            <v>NoDocenteBasica14</v>
          </cell>
        </row>
        <row r="321">
          <cell r="A321">
            <v>31701</v>
          </cell>
          <cell r="B321">
            <v>14</v>
          </cell>
          <cell r="C321" t="str">
            <v>C_14</v>
          </cell>
          <cell r="D321" t="str">
            <v>NoDocenteBasica14</v>
          </cell>
        </row>
        <row r="322">
          <cell r="A322">
            <v>32148</v>
          </cell>
          <cell r="B322">
            <v>14</v>
          </cell>
          <cell r="C322" t="str">
            <v>C_14</v>
          </cell>
          <cell r="D322" t="str">
            <v>NoDocenteBasica14</v>
          </cell>
        </row>
        <row r="323">
          <cell r="A323">
            <v>32343</v>
          </cell>
          <cell r="B323">
            <v>14</v>
          </cell>
          <cell r="C323" t="str">
            <v>C_14</v>
          </cell>
          <cell r="D323" t="str">
            <v>NoDocenteBasica14</v>
          </cell>
        </row>
        <row r="324">
          <cell r="A324">
            <v>32346</v>
          </cell>
          <cell r="B324">
            <v>14</v>
          </cell>
          <cell r="C324" t="str">
            <v>C_14</v>
          </cell>
          <cell r="D324" t="str">
            <v>NoDocenteBasica14</v>
          </cell>
        </row>
        <row r="325">
          <cell r="A325">
            <v>32348</v>
          </cell>
          <cell r="B325">
            <v>14</v>
          </cell>
          <cell r="C325" t="str">
            <v>C_14</v>
          </cell>
          <cell r="D325" t="str">
            <v>NoDocenteBasica14</v>
          </cell>
        </row>
        <row r="326">
          <cell r="A326">
            <v>43251</v>
          </cell>
          <cell r="B326">
            <v>14</v>
          </cell>
          <cell r="C326" t="str">
            <v>C_14</v>
          </cell>
          <cell r="D326" t="str">
            <v>NoDocenteBasica14</v>
          </cell>
        </row>
        <row r="327">
          <cell r="A327">
            <v>43260</v>
          </cell>
          <cell r="B327">
            <v>14</v>
          </cell>
          <cell r="C327" t="str">
            <v>C_14</v>
          </cell>
          <cell r="D327" t="str">
            <v>NoDocenteBasica14</v>
          </cell>
        </row>
        <row r="328">
          <cell r="A328">
            <v>44117</v>
          </cell>
          <cell r="B328">
            <v>14</v>
          </cell>
          <cell r="C328" t="str">
            <v>C_14</v>
          </cell>
          <cell r="D328" t="str">
            <v>NoDocenteBasica14</v>
          </cell>
        </row>
        <row r="329">
          <cell r="A329">
            <v>11411</v>
          </cell>
          <cell r="B329">
            <v>15</v>
          </cell>
          <cell r="C329" t="str">
            <v>C_15</v>
          </cell>
          <cell r="D329" t="str">
            <v>NoDocenteBasica15</v>
          </cell>
        </row>
        <row r="330">
          <cell r="A330">
            <v>13113</v>
          </cell>
          <cell r="B330">
            <v>15</v>
          </cell>
          <cell r="C330" t="str">
            <v>C_15</v>
          </cell>
          <cell r="D330" t="str">
            <v>NoDocenteBasica15</v>
          </cell>
        </row>
        <row r="331">
          <cell r="A331">
            <v>13307</v>
          </cell>
          <cell r="B331">
            <v>15</v>
          </cell>
          <cell r="C331" t="str">
            <v>C_15</v>
          </cell>
          <cell r="D331" t="str">
            <v>NoDocenteBasica15</v>
          </cell>
        </row>
        <row r="332">
          <cell r="A332">
            <v>14166</v>
          </cell>
          <cell r="B332">
            <v>15</v>
          </cell>
          <cell r="C332" t="str">
            <v>C_15</v>
          </cell>
          <cell r="D332" t="str">
            <v>NoDocenteBasica15</v>
          </cell>
        </row>
        <row r="333">
          <cell r="A333">
            <v>15202</v>
          </cell>
          <cell r="B333">
            <v>15</v>
          </cell>
          <cell r="C333" t="str">
            <v>C_15</v>
          </cell>
          <cell r="D333" t="str">
            <v>NoDocenteBasica15</v>
          </cell>
        </row>
        <row r="334">
          <cell r="A334">
            <v>16206</v>
          </cell>
          <cell r="B334">
            <v>15</v>
          </cell>
          <cell r="C334" t="str">
            <v>C_15</v>
          </cell>
          <cell r="D334" t="str">
            <v>NoDocenteBasica15</v>
          </cell>
        </row>
        <row r="335">
          <cell r="A335">
            <v>17119</v>
          </cell>
          <cell r="B335">
            <v>15</v>
          </cell>
          <cell r="C335" t="str">
            <v>C_15</v>
          </cell>
          <cell r="D335" t="str">
            <v>NoDocenteBasica15</v>
          </cell>
        </row>
        <row r="336">
          <cell r="A336">
            <v>17134</v>
          </cell>
          <cell r="B336">
            <v>15</v>
          </cell>
          <cell r="C336" t="str">
            <v>C_15</v>
          </cell>
          <cell r="D336" t="str">
            <v>NoDocenteBasica15</v>
          </cell>
        </row>
        <row r="337">
          <cell r="A337">
            <v>17136</v>
          </cell>
          <cell r="B337">
            <v>15</v>
          </cell>
          <cell r="C337" t="str">
            <v>C_15</v>
          </cell>
          <cell r="D337" t="str">
            <v>NoDocenteBasica15</v>
          </cell>
        </row>
        <row r="338">
          <cell r="A338">
            <v>23116</v>
          </cell>
          <cell r="B338">
            <v>15</v>
          </cell>
          <cell r="C338" t="str">
            <v>C_15</v>
          </cell>
          <cell r="D338" t="str">
            <v>NoDocenteBasica15</v>
          </cell>
        </row>
        <row r="339">
          <cell r="A339">
            <v>31302</v>
          </cell>
          <cell r="B339">
            <v>15</v>
          </cell>
          <cell r="C339" t="str">
            <v>C_15</v>
          </cell>
          <cell r="D339" t="str">
            <v>NoDocenteBasica15</v>
          </cell>
        </row>
        <row r="340">
          <cell r="A340">
            <v>31602</v>
          </cell>
          <cell r="B340">
            <v>15</v>
          </cell>
          <cell r="C340" t="str">
            <v>C_15</v>
          </cell>
          <cell r="D340" t="str">
            <v>NoDocenteBasica15</v>
          </cell>
        </row>
        <row r="341">
          <cell r="A341">
            <v>41168</v>
          </cell>
          <cell r="B341">
            <v>15</v>
          </cell>
          <cell r="C341" t="str">
            <v>C_15</v>
          </cell>
          <cell r="D341" t="str">
            <v>NoDocenteBasica15</v>
          </cell>
        </row>
        <row r="342">
          <cell r="A342">
            <v>41231</v>
          </cell>
          <cell r="B342">
            <v>15</v>
          </cell>
          <cell r="C342" t="str">
            <v>C_15</v>
          </cell>
          <cell r="D342" t="str">
            <v>NoDocenteBasica15</v>
          </cell>
        </row>
        <row r="343">
          <cell r="A343">
            <v>44130</v>
          </cell>
          <cell r="B343">
            <v>15</v>
          </cell>
          <cell r="C343" t="str">
            <v>C_15</v>
          </cell>
          <cell r="D343" t="str">
            <v>NoDocenteBasica15</v>
          </cell>
        </row>
        <row r="344">
          <cell r="A344">
            <v>14176</v>
          </cell>
          <cell r="B344">
            <v>16</v>
          </cell>
          <cell r="C344" t="str">
            <v>C_16</v>
          </cell>
          <cell r="D344" t="str">
            <v>NoDocenteBasica16</v>
          </cell>
        </row>
        <row r="345">
          <cell r="A345">
            <v>15141</v>
          </cell>
          <cell r="B345">
            <v>16</v>
          </cell>
          <cell r="C345" t="str">
            <v>C_16</v>
          </cell>
          <cell r="D345" t="str">
            <v>NoDocenteBasica16</v>
          </cell>
        </row>
        <row r="346">
          <cell r="A346">
            <v>15206</v>
          </cell>
          <cell r="B346">
            <v>16</v>
          </cell>
          <cell r="C346" t="str">
            <v>C_16</v>
          </cell>
          <cell r="D346" t="str">
            <v>NoDocenteBasica16</v>
          </cell>
        </row>
        <row r="347">
          <cell r="A347">
            <v>15308</v>
          </cell>
          <cell r="B347">
            <v>16</v>
          </cell>
          <cell r="C347" t="str">
            <v>C_16</v>
          </cell>
          <cell r="D347" t="str">
            <v>NoDocenteBasica16</v>
          </cell>
        </row>
        <row r="348">
          <cell r="A348">
            <v>17149</v>
          </cell>
          <cell r="B348">
            <v>16</v>
          </cell>
          <cell r="C348" t="str">
            <v>C_16</v>
          </cell>
          <cell r="D348" t="str">
            <v>NoDocenteBasica16</v>
          </cell>
        </row>
        <row r="349">
          <cell r="A349">
            <v>17207</v>
          </cell>
          <cell r="B349">
            <v>16</v>
          </cell>
          <cell r="C349" t="str">
            <v>C_16</v>
          </cell>
          <cell r="D349" t="str">
            <v>NoDocenteBasica16</v>
          </cell>
        </row>
        <row r="350">
          <cell r="A350">
            <v>31116</v>
          </cell>
          <cell r="B350">
            <v>16</v>
          </cell>
          <cell r="C350" t="str">
            <v>C_16</v>
          </cell>
          <cell r="D350" t="str">
            <v>NoDocenteBasica16</v>
          </cell>
        </row>
        <row r="351">
          <cell r="A351">
            <v>31603</v>
          </cell>
          <cell r="B351">
            <v>16</v>
          </cell>
          <cell r="C351" t="str">
            <v>C_16</v>
          </cell>
          <cell r="D351" t="str">
            <v>NoDocenteBasica16</v>
          </cell>
        </row>
        <row r="352">
          <cell r="A352">
            <v>32149</v>
          </cell>
          <cell r="B352">
            <v>16</v>
          </cell>
          <cell r="C352" t="str">
            <v>C_16</v>
          </cell>
          <cell r="D352" t="str">
            <v>NoDocenteBasica16</v>
          </cell>
        </row>
        <row r="353">
          <cell r="A353">
            <v>32316</v>
          </cell>
          <cell r="B353">
            <v>16</v>
          </cell>
          <cell r="C353" t="str">
            <v>C_16</v>
          </cell>
          <cell r="D353" t="str">
            <v>NoDocenteBasica16</v>
          </cell>
        </row>
        <row r="354">
          <cell r="A354">
            <v>32341</v>
          </cell>
          <cell r="B354">
            <v>16</v>
          </cell>
          <cell r="C354" t="str">
            <v>C_16</v>
          </cell>
          <cell r="D354" t="str">
            <v>NoDocenteBasica16</v>
          </cell>
        </row>
        <row r="355">
          <cell r="A355">
            <v>41190</v>
          </cell>
          <cell r="B355">
            <v>16</v>
          </cell>
          <cell r="C355" t="str">
            <v>C_16</v>
          </cell>
          <cell r="D355" t="str">
            <v>NoDocenteBasica16</v>
          </cell>
        </row>
        <row r="356">
          <cell r="A356">
            <v>41237</v>
          </cell>
          <cell r="B356">
            <v>16</v>
          </cell>
          <cell r="C356" t="str">
            <v>C_16</v>
          </cell>
          <cell r="D356" t="str">
            <v>NoDocenteBasica16</v>
          </cell>
        </row>
        <row r="357">
          <cell r="A357">
            <v>42112</v>
          </cell>
          <cell r="B357">
            <v>16</v>
          </cell>
          <cell r="C357" t="str">
            <v>C_16</v>
          </cell>
          <cell r="D357" t="str">
            <v>NoDocenteBasica16</v>
          </cell>
        </row>
        <row r="358">
          <cell r="A358">
            <v>43246</v>
          </cell>
          <cell r="B358">
            <v>16</v>
          </cell>
          <cell r="C358" t="str">
            <v>C_16</v>
          </cell>
          <cell r="D358" t="str">
            <v>NoDocenteBasica16</v>
          </cell>
        </row>
        <row r="359">
          <cell r="A359">
            <v>12131</v>
          </cell>
          <cell r="B359">
            <v>17</v>
          </cell>
          <cell r="C359" t="str">
            <v>C_17</v>
          </cell>
          <cell r="D359" t="str">
            <v>NoDocenteBasica17</v>
          </cell>
        </row>
        <row r="360">
          <cell r="A360">
            <v>13227</v>
          </cell>
          <cell r="B360">
            <v>17</v>
          </cell>
          <cell r="C360" t="str">
            <v>C_17</v>
          </cell>
          <cell r="D360" t="str">
            <v>NoDocenteBasica17</v>
          </cell>
        </row>
        <row r="361">
          <cell r="A361">
            <v>13325</v>
          </cell>
          <cell r="B361">
            <v>17</v>
          </cell>
          <cell r="C361" t="str">
            <v>C_17</v>
          </cell>
          <cell r="D361" t="str">
            <v>NoDocenteBasica17</v>
          </cell>
        </row>
        <row r="362">
          <cell r="A362">
            <v>13521</v>
          </cell>
          <cell r="B362">
            <v>17</v>
          </cell>
          <cell r="C362" t="str">
            <v>C_17</v>
          </cell>
          <cell r="D362" t="str">
            <v>NoDocenteBasica17</v>
          </cell>
        </row>
        <row r="363">
          <cell r="A363">
            <v>16153</v>
          </cell>
          <cell r="B363">
            <v>17</v>
          </cell>
          <cell r="C363" t="str">
            <v>C_17</v>
          </cell>
          <cell r="D363" t="str">
            <v>NoDocenteBasica17</v>
          </cell>
        </row>
        <row r="364">
          <cell r="A364">
            <v>16207</v>
          </cell>
          <cell r="B364">
            <v>17</v>
          </cell>
          <cell r="C364" t="str">
            <v>C_17</v>
          </cell>
          <cell r="D364" t="str">
            <v>NoDocenteBasica17</v>
          </cell>
        </row>
        <row r="365">
          <cell r="A365">
            <v>16308</v>
          </cell>
          <cell r="B365">
            <v>17</v>
          </cell>
          <cell r="C365" t="str">
            <v>C_17</v>
          </cell>
          <cell r="D365" t="str">
            <v>NoDocenteBasica17</v>
          </cell>
        </row>
        <row r="366">
          <cell r="A366">
            <v>17137</v>
          </cell>
          <cell r="B366">
            <v>17</v>
          </cell>
          <cell r="C366" t="str">
            <v>C_17</v>
          </cell>
          <cell r="D366" t="str">
            <v>NoDocenteBasica17</v>
          </cell>
        </row>
        <row r="367">
          <cell r="A367">
            <v>22116</v>
          </cell>
          <cell r="B367">
            <v>17</v>
          </cell>
          <cell r="C367" t="str">
            <v>C_17</v>
          </cell>
          <cell r="D367" t="str">
            <v>NoDocenteBasica17</v>
          </cell>
        </row>
        <row r="368">
          <cell r="A368">
            <v>22126</v>
          </cell>
          <cell r="B368">
            <v>17</v>
          </cell>
          <cell r="C368" t="str">
            <v>C_17</v>
          </cell>
          <cell r="D368" t="str">
            <v>NoDocenteBasica17</v>
          </cell>
        </row>
        <row r="369">
          <cell r="A369">
            <v>22226</v>
          </cell>
          <cell r="B369">
            <v>17</v>
          </cell>
          <cell r="C369" t="str">
            <v>C_17</v>
          </cell>
          <cell r="D369" t="str">
            <v>NoDocenteBasica17</v>
          </cell>
        </row>
        <row r="370">
          <cell r="A370">
            <v>25211</v>
          </cell>
          <cell r="B370">
            <v>17</v>
          </cell>
          <cell r="C370" t="str">
            <v>C_17</v>
          </cell>
          <cell r="D370" t="str">
            <v>NoDocenteBasica17</v>
          </cell>
        </row>
        <row r="371">
          <cell r="A371">
            <v>31121</v>
          </cell>
          <cell r="B371">
            <v>17</v>
          </cell>
          <cell r="C371" t="str">
            <v>C_17</v>
          </cell>
          <cell r="D371" t="str">
            <v>NoDocenteBasica17</v>
          </cell>
        </row>
        <row r="372">
          <cell r="A372">
            <v>31303</v>
          </cell>
          <cell r="B372">
            <v>17</v>
          </cell>
          <cell r="C372" t="str">
            <v>C_17</v>
          </cell>
          <cell r="D372" t="str">
            <v>NoDocenteBasica17</v>
          </cell>
        </row>
        <row r="373">
          <cell r="A373">
            <v>31506</v>
          </cell>
          <cell r="B373">
            <v>17</v>
          </cell>
          <cell r="C373" t="str">
            <v>C_17</v>
          </cell>
          <cell r="D373" t="str">
            <v>NoDocenteBasica17</v>
          </cell>
        </row>
        <row r="374">
          <cell r="A374">
            <v>44110</v>
          </cell>
          <cell r="B374">
            <v>17</v>
          </cell>
          <cell r="C374" t="str">
            <v>C_17</v>
          </cell>
          <cell r="D374" t="str">
            <v>NoDocenteBasica17</v>
          </cell>
        </row>
        <row r="375">
          <cell r="A375">
            <v>44118</v>
          </cell>
          <cell r="B375">
            <v>17</v>
          </cell>
          <cell r="C375" t="str">
            <v>C_17</v>
          </cell>
          <cell r="D375" t="str">
            <v>NoDocenteBasica17</v>
          </cell>
        </row>
        <row r="376">
          <cell r="A376">
            <v>13330</v>
          </cell>
          <cell r="B376">
            <v>18</v>
          </cell>
          <cell r="C376" t="str">
            <v>C_18</v>
          </cell>
          <cell r="D376" t="str">
            <v>NoDocenteBasica18</v>
          </cell>
        </row>
        <row r="377">
          <cell r="A377">
            <v>14313</v>
          </cell>
          <cell r="B377">
            <v>18</v>
          </cell>
          <cell r="C377" t="str">
            <v>C_18</v>
          </cell>
          <cell r="D377" t="str">
            <v>NoDocenteBasica18</v>
          </cell>
        </row>
        <row r="378">
          <cell r="A378">
            <v>15142</v>
          </cell>
          <cell r="B378">
            <v>18</v>
          </cell>
          <cell r="C378" t="str">
            <v>C_18</v>
          </cell>
          <cell r="D378" t="str">
            <v>NoDocenteBasica18</v>
          </cell>
        </row>
        <row r="379">
          <cell r="A379">
            <v>15309</v>
          </cell>
          <cell r="B379">
            <v>18</v>
          </cell>
          <cell r="C379" t="str">
            <v>C_18</v>
          </cell>
          <cell r="D379" t="str">
            <v>NoDocenteBasica18</v>
          </cell>
        </row>
        <row r="380">
          <cell r="A380">
            <v>17208</v>
          </cell>
          <cell r="B380">
            <v>18</v>
          </cell>
          <cell r="C380" t="str">
            <v>C_18</v>
          </cell>
          <cell r="D380" t="str">
            <v>NoDocenteBasica18</v>
          </cell>
        </row>
        <row r="381">
          <cell r="A381">
            <v>26216</v>
          </cell>
          <cell r="B381">
            <v>18</v>
          </cell>
          <cell r="C381" t="str">
            <v>C_18</v>
          </cell>
          <cell r="D381" t="str">
            <v>NoDocenteBasica18</v>
          </cell>
        </row>
        <row r="382">
          <cell r="A382">
            <v>32150</v>
          </cell>
          <cell r="B382">
            <v>18</v>
          </cell>
          <cell r="C382" t="str">
            <v>C_18</v>
          </cell>
          <cell r="D382" t="str">
            <v>NoDocenteBasica18</v>
          </cell>
        </row>
        <row r="383">
          <cell r="A383">
            <v>41206</v>
          </cell>
          <cell r="B383">
            <v>18</v>
          </cell>
          <cell r="C383" t="str">
            <v>C_18</v>
          </cell>
          <cell r="D383" t="str">
            <v>NoDocenteBasica18</v>
          </cell>
        </row>
        <row r="384">
          <cell r="A384">
            <v>43252</v>
          </cell>
          <cell r="B384">
            <v>18</v>
          </cell>
          <cell r="C384" t="str">
            <v>C_18</v>
          </cell>
          <cell r="D384" t="str">
            <v>NoDocenteBasica18</v>
          </cell>
        </row>
        <row r="385">
          <cell r="A385">
            <v>12126</v>
          </cell>
          <cell r="B385">
            <v>19</v>
          </cell>
          <cell r="C385" t="str">
            <v>C_19</v>
          </cell>
          <cell r="D385" t="str">
            <v>NoDocenteBasica19</v>
          </cell>
        </row>
        <row r="386">
          <cell r="A386">
            <v>13206</v>
          </cell>
          <cell r="B386">
            <v>19</v>
          </cell>
          <cell r="C386" t="str">
            <v>C_19</v>
          </cell>
          <cell r="D386" t="str">
            <v>NoDocenteBasica19</v>
          </cell>
        </row>
        <row r="387">
          <cell r="A387">
            <v>14174</v>
          </cell>
          <cell r="B387">
            <v>19</v>
          </cell>
          <cell r="C387" t="str">
            <v>C_19</v>
          </cell>
          <cell r="D387" t="str">
            <v>NoDocenteBasica19</v>
          </cell>
        </row>
        <row r="388">
          <cell r="A388">
            <v>15209</v>
          </cell>
          <cell r="B388">
            <v>19</v>
          </cell>
          <cell r="C388" t="str">
            <v>C_19</v>
          </cell>
          <cell r="D388" t="str">
            <v>NoDocenteBasica19</v>
          </cell>
        </row>
        <row r="389">
          <cell r="A389">
            <v>17138</v>
          </cell>
          <cell r="B389">
            <v>19</v>
          </cell>
          <cell r="C389" t="str">
            <v>C_19</v>
          </cell>
          <cell r="D389" t="str">
            <v>NoDocenteBasica19</v>
          </cell>
        </row>
        <row r="390">
          <cell r="A390">
            <v>17407</v>
          </cell>
          <cell r="B390">
            <v>19</v>
          </cell>
          <cell r="C390" t="str">
            <v>C_19</v>
          </cell>
          <cell r="D390" t="str">
            <v>NoDocenteBasica19</v>
          </cell>
        </row>
        <row r="391">
          <cell r="A391">
            <v>22227</v>
          </cell>
          <cell r="B391">
            <v>19</v>
          </cell>
          <cell r="C391" t="str">
            <v>C_19</v>
          </cell>
          <cell r="D391" t="str">
            <v>NoDocenteBasica19</v>
          </cell>
        </row>
        <row r="392">
          <cell r="A392">
            <v>31806</v>
          </cell>
          <cell r="B392">
            <v>19</v>
          </cell>
          <cell r="C392" t="str">
            <v>C_19</v>
          </cell>
          <cell r="D392" t="str">
            <v>NoDocenteBasica19</v>
          </cell>
        </row>
        <row r="393">
          <cell r="A393">
            <v>41180</v>
          </cell>
          <cell r="B393">
            <v>19</v>
          </cell>
          <cell r="C393" t="str">
            <v>C_19</v>
          </cell>
          <cell r="D393" t="str">
            <v>NoDocenteBasica19</v>
          </cell>
        </row>
        <row r="394">
          <cell r="A394">
            <v>44206</v>
          </cell>
          <cell r="B394">
            <v>19</v>
          </cell>
          <cell r="C394" t="str">
            <v>C_19</v>
          </cell>
          <cell r="D394" t="str">
            <v>NoDocenteBasica19</v>
          </cell>
        </row>
        <row r="395">
          <cell r="A395">
            <v>15210</v>
          </cell>
          <cell r="B395">
            <v>20</v>
          </cell>
          <cell r="C395" t="str">
            <v>C_20</v>
          </cell>
          <cell r="D395" t="str">
            <v>NoDocenteBasica20</v>
          </cell>
        </row>
        <row r="396">
          <cell r="A396">
            <v>13501</v>
          </cell>
          <cell r="B396">
            <v>20</v>
          </cell>
          <cell r="C396" t="str">
            <v>C_20</v>
          </cell>
          <cell r="D396" t="str">
            <v>NoDocenteBasica20</v>
          </cell>
        </row>
        <row r="397">
          <cell r="A397">
            <v>14361</v>
          </cell>
          <cell r="B397">
            <v>20</v>
          </cell>
          <cell r="C397" t="str">
            <v>C_20</v>
          </cell>
          <cell r="D397" t="str">
            <v>NoDocenteBasica20</v>
          </cell>
        </row>
        <row r="398">
          <cell r="A398">
            <v>15143</v>
          </cell>
          <cell r="B398">
            <v>20</v>
          </cell>
          <cell r="C398" t="str">
            <v>C_20</v>
          </cell>
          <cell r="D398" t="str">
            <v>NoDocenteBasica20</v>
          </cell>
        </row>
        <row r="399">
          <cell r="A399">
            <v>15211</v>
          </cell>
          <cell r="B399">
            <v>20</v>
          </cell>
          <cell r="C399" t="str">
            <v>C_20</v>
          </cell>
          <cell r="D399" t="str">
            <v>NoDocenteBasica20</v>
          </cell>
        </row>
        <row r="400">
          <cell r="A400">
            <v>15212</v>
          </cell>
          <cell r="B400">
            <v>20</v>
          </cell>
          <cell r="C400" t="str">
            <v>C_20</v>
          </cell>
          <cell r="D400" t="str">
            <v>NoDocenteBasica20</v>
          </cell>
        </row>
        <row r="401">
          <cell r="A401">
            <v>15301</v>
          </cell>
          <cell r="B401">
            <v>20</v>
          </cell>
          <cell r="C401" t="str">
            <v>C_20</v>
          </cell>
          <cell r="D401" t="str">
            <v>NoDocenteBasica20</v>
          </cell>
        </row>
        <row r="402">
          <cell r="A402">
            <v>15310</v>
          </cell>
          <cell r="B402">
            <v>20</v>
          </cell>
          <cell r="C402" t="str">
            <v>C_20</v>
          </cell>
          <cell r="D402" t="str">
            <v>NoDocenteBasica20</v>
          </cell>
        </row>
        <row r="403">
          <cell r="A403">
            <v>16154</v>
          </cell>
          <cell r="B403">
            <v>20</v>
          </cell>
          <cell r="C403" t="str">
            <v>C_20</v>
          </cell>
          <cell r="D403" t="str">
            <v>NoDocenteBasica20</v>
          </cell>
        </row>
        <row r="404">
          <cell r="A404">
            <v>16208</v>
          </cell>
          <cell r="B404">
            <v>20</v>
          </cell>
          <cell r="C404" t="str">
            <v>C_20</v>
          </cell>
          <cell r="D404" t="str">
            <v>NoDocenteBasica20</v>
          </cell>
        </row>
        <row r="405">
          <cell r="A405">
            <v>17209</v>
          </cell>
          <cell r="B405">
            <v>20</v>
          </cell>
          <cell r="C405" t="str">
            <v>C_20</v>
          </cell>
          <cell r="D405" t="str">
            <v>NoDocenteBasica20</v>
          </cell>
        </row>
        <row r="406">
          <cell r="A406">
            <v>17213</v>
          </cell>
          <cell r="B406">
            <v>20</v>
          </cell>
          <cell r="C406" t="str">
            <v>C_20</v>
          </cell>
          <cell r="D406" t="str">
            <v>NoDocenteBasica20</v>
          </cell>
        </row>
        <row r="407">
          <cell r="A407">
            <v>17305</v>
          </cell>
          <cell r="B407">
            <v>20</v>
          </cell>
          <cell r="C407" t="str">
            <v>C_20</v>
          </cell>
          <cell r="D407" t="str">
            <v>NoDocenteBasica20</v>
          </cell>
        </row>
        <row r="408">
          <cell r="A408">
            <v>22131</v>
          </cell>
          <cell r="B408">
            <v>20</v>
          </cell>
          <cell r="C408" t="str">
            <v>C_20</v>
          </cell>
          <cell r="D408" t="str">
            <v>NoDocenteBasica20</v>
          </cell>
        </row>
        <row r="409">
          <cell r="A409">
            <v>31626</v>
          </cell>
          <cell r="B409">
            <v>20</v>
          </cell>
          <cell r="C409" t="str">
            <v>C_20</v>
          </cell>
          <cell r="D409" t="str">
            <v>NoDocenteBasica20</v>
          </cell>
        </row>
        <row r="410">
          <cell r="A410">
            <v>44119</v>
          </cell>
          <cell r="B410">
            <v>20</v>
          </cell>
          <cell r="C410" t="str">
            <v>C_20</v>
          </cell>
          <cell r="D410" t="str">
            <v>NoDocenteBasica20</v>
          </cell>
        </row>
        <row r="411">
          <cell r="A411">
            <v>14175</v>
          </cell>
          <cell r="B411">
            <v>21</v>
          </cell>
          <cell r="C411" t="str">
            <v>C_21</v>
          </cell>
          <cell r="D411" t="str">
            <v>NoDocenteBasica21</v>
          </cell>
        </row>
        <row r="412">
          <cell r="A412">
            <v>15238</v>
          </cell>
          <cell r="B412">
            <v>21</v>
          </cell>
          <cell r="C412" t="str">
            <v>C_21</v>
          </cell>
          <cell r="D412" t="str">
            <v>NoDocenteBasica21</v>
          </cell>
        </row>
        <row r="413">
          <cell r="A413">
            <v>16201</v>
          </cell>
          <cell r="B413">
            <v>21</v>
          </cell>
          <cell r="C413" t="str">
            <v>C_21</v>
          </cell>
          <cell r="D413" t="str">
            <v>NoDocenteBasica21</v>
          </cell>
        </row>
        <row r="414">
          <cell r="A414">
            <v>16306</v>
          </cell>
          <cell r="B414">
            <v>21</v>
          </cell>
          <cell r="C414" t="str">
            <v>C_21</v>
          </cell>
          <cell r="D414" t="str">
            <v>NoDocenteBasica21</v>
          </cell>
        </row>
        <row r="415">
          <cell r="A415">
            <v>17139</v>
          </cell>
          <cell r="B415">
            <v>21</v>
          </cell>
          <cell r="C415" t="str">
            <v>C_21</v>
          </cell>
          <cell r="D415" t="str">
            <v>NoDocenteBasica21</v>
          </cell>
        </row>
        <row r="416">
          <cell r="A416">
            <v>17408</v>
          </cell>
          <cell r="B416">
            <v>21</v>
          </cell>
          <cell r="C416" t="str">
            <v>C_21</v>
          </cell>
          <cell r="D416" t="str">
            <v>NoDocenteBasica21</v>
          </cell>
        </row>
        <row r="417">
          <cell r="A417">
            <v>22228</v>
          </cell>
          <cell r="B417">
            <v>21</v>
          </cell>
          <cell r="C417" t="str">
            <v>C_21</v>
          </cell>
          <cell r="D417" t="str">
            <v>NoDocenteBasica21</v>
          </cell>
        </row>
        <row r="418">
          <cell r="A418">
            <v>25221</v>
          </cell>
          <cell r="B418">
            <v>21</v>
          </cell>
          <cell r="C418" t="str">
            <v>C_21</v>
          </cell>
          <cell r="D418" t="str">
            <v>NoDocenteBasica21</v>
          </cell>
        </row>
        <row r="419">
          <cell r="A419">
            <v>44207</v>
          </cell>
          <cell r="B419">
            <v>21</v>
          </cell>
          <cell r="C419" t="str">
            <v>C_21</v>
          </cell>
          <cell r="D419" t="str">
            <v>NoDocenteBasica21</v>
          </cell>
        </row>
        <row r="420">
          <cell r="A420">
            <v>13207</v>
          </cell>
          <cell r="B420">
            <v>22</v>
          </cell>
          <cell r="C420" t="str">
            <v>C_22</v>
          </cell>
          <cell r="D420" t="str">
            <v>NoDocenteBasica22</v>
          </cell>
        </row>
        <row r="421">
          <cell r="A421">
            <v>13233</v>
          </cell>
          <cell r="B421">
            <v>22</v>
          </cell>
          <cell r="C421" t="str">
            <v>C_22</v>
          </cell>
          <cell r="D421" t="str">
            <v>NoDocenteBasica22</v>
          </cell>
        </row>
        <row r="422">
          <cell r="A422">
            <v>13502</v>
          </cell>
          <cell r="B422">
            <v>22</v>
          </cell>
          <cell r="C422" t="str">
            <v>C_22</v>
          </cell>
          <cell r="D422" t="str">
            <v>NoDocenteBasica22</v>
          </cell>
        </row>
        <row r="423">
          <cell r="A423">
            <v>13511</v>
          </cell>
          <cell r="B423">
            <v>22</v>
          </cell>
          <cell r="C423" t="str">
            <v>C_22</v>
          </cell>
          <cell r="D423" t="str">
            <v>NoDocenteBasica22</v>
          </cell>
        </row>
        <row r="424">
          <cell r="A424">
            <v>14366</v>
          </cell>
          <cell r="B424">
            <v>22</v>
          </cell>
          <cell r="C424" t="str">
            <v>C_22</v>
          </cell>
          <cell r="D424" t="str">
            <v>NoDocenteBasica22</v>
          </cell>
        </row>
        <row r="425">
          <cell r="A425">
            <v>15232</v>
          </cell>
          <cell r="B425">
            <v>22</v>
          </cell>
          <cell r="C425" t="str">
            <v>C_22</v>
          </cell>
          <cell r="D425" t="str">
            <v>NoDocenteBasica22</v>
          </cell>
        </row>
        <row r="426">
          <cell r="A426">
            <v>15248</v>
          </cell>
          <cell r="B426">
            <v>22</v>
          </cell>
          <cell r="C426" t="str">
            <v>C_22</v>
          </cell>
          <cell r="D426" t="str">
            <v>NoDocenteBasica22</v>
          </cell>
        </row>
        <row r="427">
          <cell r="A427">
            <v>15280</v>
          </cell>
          <cell r="B427">
            <v>22</v>
          </cell>
          <cell r="C427" t="str">
            <v>C_22</v>
          </cell>
          <cell r="D427" t="str">
            <v>NoDocenteBasica22</v>
          </cell>
        </row>
        <row r="428">
          <cell r="A428">
            <v>15321</v>
          </cell>
          <cell r="B428">
            <v>22</v>
          </cell>
          <cell r="C428" t="str">
            <v>C_22</v>
          </cell>
          <cell r="D428" t="str">
            <v>NoDocenteBasica22</v>
          </cell>
        </row>
        <row r="429">
          <cell r="A429">
            <v>17211</v>
          </cell>
          <cell r="B429">
            <v>22</v>
          </cell>
          <cell r="C429" t="str">
            <v>C_22</v>
          </cell>
          <cell r="D429" t="str">
            <v>NoDocenteBasica22</v>
          </cell>
        </row>
        <row r="430">
          <cell r="A430">
            <v>17306</v>
          </cell>
          <cell r="B430">
            <v>22</v>
          </cell>
          <cell r="C430" t="str">
            <v>C_22</v>
          </cell>
          <cell r="D430" t="str">
            <v>NoDocenteBasica22</v>
          </cell>
        </row>
        <row r="431">
          <cell r="A431">
            <v>17309</v>
          </cell>
          <cell r="B431">
            <v>22</v>
          </cell>
          <cell r="C431" t="str">
            <v>C_22</v>
          </cell>
          <cell r="D431" t="str">
            <v>NoDocenteBasica22</v>
          </cell>
        </row>
        <row r="432">
          <cell r="A432">
            <v>41207</v>
          </cell>
          <cell r="B432">
            <v>22</v>
          </cell>
          <cell r="C432" t="str">
            <v>C_22</v>
          </cell>
          <cell r="D432" t="str">
            <v>NoDocenteBasica22</v>
          </cell>
        </row>
        <row r="433">
          <cell r="A433">
            <v>42131</v>
          </cell>
          <cell r="B433">
            <v>22</v>
          </cell>
          <cell r="C433" t="str">
            <v>C_22</v>
          </cell>
          <cell r="D433" t="str">
            <v>NoDocenteBasica22</v>
          </cell>
        </row>
        <row r="434">
          <cell r="A434">
            <v>42136</v>
          </cell>
          <cell r="B434">
            <v>22</v>
          </cell>
          <cell r="C434" t="str">
            <v>C_22</v>
          </cell>
          <cell r="D434" t="str">
            <v>NoDocenteBasica22</v>
          </cell>
        </row>
        <row r="435">
          <cell r="A435">
            <v>13340</v>
          </cell>
          <cell r="B435">
            <v>23</v>
          </cell>
          <cell r="C435" t="str">
            <v>C_23</v>
          </cell>
          <cell r="D435" t="str">
            <v>NoDocenteBasica23</v>
          </cell>
        </row>
        <row r="436">
          <cell r="A436">
            <v>14406</v>
          </cell>
          <cell r="B436">
            <v>23</v>
          </cell>
          <cell r="C436" t="str">
            <v>C_23</v>
          </cell>
          <cell r="D436" t="str">
            <v>NoDocenteBasica23</v>
          </cell>
        </row>
        <row r="437">
          <cell r="A437">
            <v>15302</v>
          </cell>
          <cell r="B437">
            <v>23</v>
          </cell>
          <cell r="C437" t="str">
            <v>C_23</v>
          </cell>
          <cell r="D437" t="str">
            <v>NoDocenteBasica23</v>
          </cell>
        </row>
        <row r="438">
          <cell r="A438">
            <v>17215</v>
          </cell>
          <cell r="B438">
            <v>23</v>
          </cell>
          <cell r="C438" t="str">
            <v>C_23</v>
          </cell>
          <cell r="D438" t="str">
            <v>NoDocenteBasica23</v>
          </cell>
        </row>
        <row r="439">
          <cell r="A439">
            <v>22232</v>
          </cell>
          <cell r="B439">
            <v>23</v>
          </cell>
          <cell r="C439" t="str">
            <v>C_23</v>
          </cell>
          <cell r="D439" t="str">
            <v>NoDocenteBasica23</v>
          </cell>
        </row>
        <row r="440">
          <cell r="A440">
            <v>44212</v>
          </cell>
          <cell r="B440">
            <v>23</v>
          </cell>
          <cell r="C440" t="str">
            <v>C_23</v>
          </cell>
          <cell r="D440" t="str">
            <v>NoDocenteBasica23</v>
          </cell>
        </row>
        <row r="441">
          <cell r="A441">
            <v>13503</v>
          </cell>
          <cell r="B441">
            <v>24</v>
          </cell>
          <cell r="C441" t="str">
            <v>C_24</v>
          </cell>
          <cell r="D441" t="str">
            <v>NoDocenteBasica24</v>
          </cell>
        </row>
        <row r="442">
          <cell r="A442">
            <v>13512</v>
          </cell>
          <cell r="B442">
            <v>24</v>
          </cell>
          <cell r="C442" t="str">
            <v>C_24</v>
          </cell>
          <cell r="D442" t="str">
            <v>NoDocenteBasica24</v>
          </cell>
        </row>
        <row r="443">
          <cell r="A443">
            <v>15213</v>
          </cell>
          <cell r="B443">
            <v>24</v>
          </cell>
          <cell r="C443" t="str">
            <v>C_24</v>
          </cell>
          <cell r="D443" t="str">
            <v>NoDocenteBasica24</v>
          </cell>
        </row>
        <row r="444">
          <cell r="A444">
            <v>15233</v>
          </cell>
          <cell r="B444">
            <v>24</v>
          </cell>
          <cell r="C444" t="str">
            <v>C_24</v>
          </cell>
          <cell r="D444" t="str">
            <v>NoDocenteBasica24</v>
          </cell>
        </row>
        <row r="445">
          <cell r="A445">
            <v>16165</v>
          </cell>
          <cell r="B445">
            <v>24</v>
          </cell>
          <cell r="C445" t="str">
            <v>C_24</v>
          </cell>
          <cell r="D445" t="str">
            <v>NoDocenteBasica24</v>
          </cell>
        </row>
        <row r="446">
          <cell r="A446">
            <v>16213</v>
          </cell>
          <cell r="B446">
            <v>24</v>
          </cell>
          <cell r="C446" t="str">
            <v>C_24</v>
          </cell>
          <cell r="D446" t="str">
            <v>NoDocenteBasica24</v>
          </cell>
        </row>
        <row r="447">
          <cell r="A447">
            <v>16318</v>
          </cell>
          <cell r="B447">
            <v>24</v>
          </cell>
          <cell r="C447" t="str">
            <v>C_24</v>
          </cell>
          <cell r="D447" t="str">
            <v>NoDocenteBasica24</v>
          </cell>
        </row>
        <row r="448">
          <cell r="A448">
            <v>16410</v>
          </cell>
          <cell r="B448">
            <v>24</v>
          </cell>
          <cell r="C448" t="str">
            <v>C_24</v>
          </cell>
          <cell r="D448" t="str">
            <v>NoDocenteBasica24</v>
          </cell>
        </row>
        <row r="449">
          <cell r="A449">
            <v>17219</v>
          </cell>
          <cell r="B449">
            <v>24</v>
          </cell>
          <cell r="C449" t="str">
            <v>C_24</v>
          </cell>
          <cell r="D449" t="str">
            <v>NoDocenteBasica24</v>
          </cell>
        </row>
        <row r="450">
          <cell r="A450">
            <v>17310</v>
          </cell>
          <cell r="B450">
            <v>24</v>
          </cell>
          <cell r="C450" t="str">
            <v>C_24</v>
          </cell>
          <cell r="D450" t="str">
            <v>NoDocenteBasica24</v>
          </cell>
        </row>
        <row r="451">
          <cell r="A451">
            <v>22233</v>
          </cell>
          <cell r="B451">
            <v>24</v>
          </cell>
          <cell r="C451" t="str">
            <v>C_24</v>
          </cell>
          <cell r="D451" t="str">
            <v>NoDocenteBasica24</v>
          </cell>
        </row>
        <row r="452">
          <cell r="A452">
            <v>32156</v>
          </cell>
          <cell r="B452">
            <v>24</v>
          </cell>
          <cell r="C452" t="str">
            <v>C_24</v>
          </cell>
          <cell r="D452" t="str">
            <v>NoDocenteBasica24</v>
          </cell>
        </row>
        <row r="453">
          <cell r="A453">
            <v>32166</v>
          </cell>
          <cell r="B453">
            <v>24</v>
          </cell>
          <cell r="C453" t="str">
            <v>C_24</v>
          </cell>
          <cell r="D453" t="str">
            <v>NoDocenteBasica24</v>
          </cell>
        </row>
        <row r="454">
          <cell r="A454">
            <v>13208</v>
          </cell>
          <cell r="B454">
            <v>25</v>
          </cell>
          <cell r="C454" t="str">
            <v>C_25</v>
          </cell>
          <cell r="D454" t="str">
            <v>NoDocenteBasica25</v>
          </cell>
        </row>
        <row r="455">
          <cell r="A455">
            <v>13221</v>
          </cell>
          <cell r="B455">
            <v>25</v>
          </cell>
          <cell r="C455" t="str">
            <v>C_25</v>
          </cell>
          <cell r="D455" t="str">
            <v>NoDocenteBasica25</v>
          </cell>
        </row>
        <row r="456">
          <cell r="A456">
            <v>14411</v>
          </cell>
          <cell r="B456">
            <v>25</v>
          </cell>
          <cell r="C456" t="str">
            <v>C_25</v>
          </cell>
          <cell r="D456" t="str">
            <v>NoDocenteBasica25</v>
          </cell>
        </row>
        <row r="457">
          <cell r="A457">
            <v>15281</v>
          </cell>
          <cell r="B457">
            <v>25</v>
          </cell>
          <cell r="C457" t="str">
            <v>C_25</v>
          </cell>
          <cell r="D457" t="str">
            <v>NoDocenteBasica25</v>
          </cell>
        </row>
        <row r="458">
          <cell r="A458">
            <v>15315</v>
          </cell>
          <cell r="B458">
            <v>25</v>
          </cell>
          <cell r="C458" t="str">
            <v>C_25</v>
          </cell>
          <cell r="D458" t="str">
            <v>NoDocenteBasica25</v>
          </cell>
        </row>
        <row r="459">
          <cell r="A459">
            <v>17216</v>
          </cell>
          <cell r="B459">
            <v>25</v>
          </cell>
          <cell r="C459" t="str">
            <v>C_25</v>
          </cell>
          <cell r="D459" t="str">
            <v>NoDocenteBasica25</v>
          </cell>
        </row>
        <row r="460">
          <cell r="A460">
            <v>15216</v>
          </cell>
          <cell r="B460">
            <v>26</v>
          </cell>
          <cell r="C460" t="str">
            <v>C_26</v>
          </cell>
          <cell r="D460" t="str">
            <v>NoDocenteBasica26</v>
          </cell>
        </row>
        <row r="461">
          <cell r="A461">
            <v>15249</v>
          </cell>
          <cell r="B461">
            <v>26</v>
          </cell>
          <cell r="C461" t="str">
            <v>C_26</v>
          </cell>
          <cell r="D461" t="str">
            <v>NoDocenteBasica26</v>
          </cell>
        </row>
        <row r="462">
          <cell r="A462">
            <v>15275</v>
          </cell>
          <cell r="B462">
            <v>26</v>
          </cell>
          <cell r="C462" t="str">
            <v>C_26</v>
          </cell>
          <cell r="D462" t="str">
            <v>NoDocenteBasica26</v>
          </cell>
        </row>
        <row r="463">
          <cell r="A463">
            <v>16166</v>
          </cell>
          <cell r="B463">
            <v>26</v>
          </cell>
          <cell r="C463" t="str">
            <v>C_26</v>
          </cell>
          <cell r="D463" t="str">
            <v>NoDocenteBasica26</v>
          </cell>
        </row>
        <row r="464">
          <cell r="A464">
            <v>16214</v>
          </cell>
          <cell r="B464">
            <v>26</v>
          </cell>
          <cell r="C464" t="str">
            <v>C_26</v>
          </cell>
          <cell r="D464" t="str">
            <v>NoDocenteBasica26</v>
          </cell>
        </row>
        <row r="465">
          <cell r="A465">
            <v>16411</v>
          </cell>
          <cell r="B465">
            <v>26</v>
          </cell>
          <cell r="C465" t="str">
            <v>C_26</v>
          </cell>
          <cell r="D465" t="str">
            <v>NoDocenteBasica26</v>
          </cell>
        </row>
        <row r="466">
          <cell r="A466">
            <v>17307</v>
          </cell>
          <cell r="B466">
            <v>26</v>
          </cell>
          <cell r="C466" t="str">
            <v>C_26</v>
          </cell>
          <cell r="D466" t="str">
            <v>NoDocenteBasica26</v>
          </cell>
        </row>
        <row r="467">
          <cell r="A467">
            <v>17418</v>
          </cell>
          <cell r="B467">
            <v>26</v>
          </cell>
          <cell r="C467" t="str">
            <v>C_26</v>
          </cell>
          <cell r="D467" t="str">
            <v>NoDocenteBasica26</v>
          </cell>
        </row>
        <row r="468">
          <cell r="A468">
            <v>22234</v>
          </cell>
          <cell r="B468">
            <v>26</v>
          </cell>
          <cell r="C468" t="str">
            <v>C_26</v>
          </cell>
          <cell r="D468" t="str">
            <v>NoDocenteBasica26</v>
          </cell>
        </row>
        <row r="469">
          <cell r="A469">
            <v>41208</v>
          </cell>
          <cell r="B469">
            <v>26</v>
          </cell>
          <cell r="C469" t="str">
            <v>C_26</v>
          </cell>
          <cell r="D469" t="str">
            <v>NoDocenteBasica26</v>
          </cell>
        </row>
        <row r="470">
          <cell r="A470">
            <v>14401</v>
          </cell>
          <cell r="B470">
            <v>27</v>
          </cell>
          <cell r="C470" t="str">
            <v>C_27</v>
          </cell>
          <cell r="D470" t="str">
            <v>NoDocenteBasica27</v>
          </cell>
        </row>
        <row r="471">
          <cell r="A471">
            <v>14416</v>
          </cell>
          <cell r="B471">
            <v>27</v>
          </cell>
          <cell r="C471" t="str">
            <v>C_27</v>
          </cell>
          <cell r="D471" t="str">
            <v>NoDocenteBasica27</v>
          </cell>
        </row>
        <row r="472">
          <cell r="A472">
            <v>15234</v>
          </cell>
          <cell r="B472">
            <v>27</v>
          </cell>
          <cell r="C472" t="str">
            <v>C_27</v>
          </cell>
          <cell r="D472" t="str">
            <v>NoDocenteBasica27</v>
          </cell>
        </row>
        <row r="473">
          <cell r="A473">
            <v>15303</v>
          </cell>
          <cell r="B473">
            <v>27</v>
          </cell>
          <cell r="C473" t="str">
            <v>C_27</v>
          </cell>
          <cell r="D473" t="str">
            <v>NoDocenteBasica27</v>
          </cell>
        </row>
        <row r="474">
          <cell r="A474">
            <v>15316</v>
          </cell>
          <cell r="B474">
            <v>27</v>
          </cell>
          <cell r="C474" t="str">
            <v>C_27</v>
          </cell>
          <cell r="D474" t="str">
            <v>NoDocenteBasica27</v>
          </cell>
        </row>
        <row r="475">
          <cell r="A475">
            <v>15322</v>
          </cell>
          <cell r="B475">
            <v>27</v>
          </cell>
          <cell r="C475" t="str">
            <v>C_27</v>
          </cell>
          <cell r="D475" t="str">
            <v>NoDocenteBasica27</v>
          </cell>
        </row>
        <row r="476">
          <cell r="A476">
            <v>13230</v>
          </cell>
          <cell r="B476">
            <v>28</v>
          </cell>
          <cell r="C476" t="str">
            <v>C_28</v>
          </cell>
          <cell r="D476" t="str">
            <v>NoDocenteBasica28</v>
          </cell>
        </row>
        <row r="477">
          <cell r="A477">
            <v>13504</v>
          </cell>
          <cell r="B477">
            <v>28</v>
          </cell>
          <cell r="C477" t="str">
            <v>C_28</v>
          </cell>
          <cell r="D477" t="str">
            <v>NoDocenteBasica28</v>
          </cell>
        </row>
        <row r="478">
          <cell r="A478">
            <v>13513</v>
          </cell>
          <cell r="B478">
            <v>28</v>
          </cell>
          <cell r="C478" t="str">
            <v>C_28</v>
          </cell>
          <cell r="D478" t="str">
            <v>NoDocenteBasica28</v>
          </cell>
        </row>
        <row r="479">
          <cell r="A479">
            <v>15221</v>
          </cell>
          <cell r="B479">
            <v>28</v>
          </cell>
          <cell r="C479" t="str">
            <v>C_28</v>
          </cell>
          <cell r="D479" t="str">
            <v>NoDocenteBasica28</v>
          </cell>
        </row>
        <row r="480">
          <cell r="A480">
            <v>16167</v>
          </cell>
          <cell r="B480">
            <v>28</v>
          </cell>
          <cell r="C480" t="str">
            <v>C_28</v>
          </cell>
          <cell r="D480" t="str">
            <v>NoDocenteBasica28</v>
          </cell>
        </row>
        <row r="481">
          <cell r="A481">
            <v>16175</v>
          </cell>
          <cell r="B481">
            <v>28</v>
          </cell>
          <cell r="C481" t="str">
            <v>C_28</v>
          </cell>
          <cell r="D481" t="str">
            <v>NoDocenteBasica28</v>
          </cell>
        </row>
        <row r="482">
          <cell r="A482">
            <v>16180</v>
          </cell>
          <cell r="B482">
            <v>28</v>
          </cell>
          <cell r="C482" t="str">
            <v>C_28</v>
          </cell>
          <cell r="D482" t="str">
            <v>NoDocenteBasica28</v>
          </cell>
        </row>
        <row r="483">
          <cell r="A483">
            <v>16216</v>
          </cell>
          <cell r="B483">
            <v>28</v>
          </cell>
          <cell r="C483" t="str">
            <v>C_28</v>
          </cell>
          <cell r="D483" t="str">
            <v>NoDocenteBasica28</v>
          </cell>
        </row>
        <row r="484">
          <cell r="A484">
            <v>17308</v>
          </cell>
          <cell r="B484">
            <v>28</v>
          </cell>
          <cell r="C484" t="str">
            <v>C_28</v>
          </cell>
          <cell r="D484" t="str">
            <v>NoDocenteBasica28</v>
          </cell>
        </row>
        <row r="485">
          <cell r="A485">
            <v>17311</v>
          </cell>
          <cell r="B485">
            <v>28</v>
          </cell>
          <cell r="C485" t="str">
            <v>C_28</v>
          </cell>
          <cell r="D485" t="str">
            <v>NoDocenteBasica28</v>
          </cell>
        </row>
        <row r="486">
          <cell r="A486">
            <v>17419</v>
          </cell>
          <cell r="B486">
            <v>28</v>
          </cell>
          <cell r="C486" t="str">
            <v>C_28</v>
          </cell>
          <cell r="D486" t="str">
            <v>NoDocenteBasica28</v>
          </cell>
        </row>
        <row r="487">
          <cell r="A487">
            <v>22235</v>
          </cell>
          <cell r="B487">
            <v>28</v>
          </cell>
          <cell r="C487" t="str">
            <v>C_28</v>
          </cell>
          <cell r="D487" t="str">
            <v>NoDocenteBasica28</v>
          </cell>
        </row>
        <row r="488">
          <cell r="A488">
            <v>26110</v>
          </cell>
          <cell r="B488">
            <v>28</v>
          </cell>
          <cell r="C488" t="str">
            <v>C_28</v>
          </cell>
          <cell r="D488" t="str">
            <v>NoDocenteBasica28</v>
          </cell>
        </row>
        <row r="489">
          <cell r="A489">
            <v>26206</v>
          </cell>
          <cell r="B489">
            <v>28</v>
          </cell>
          <cell r="C489" t="str">
            <v>C_28</v>
          </cell>
          <cell r="D489" t="str">
            <v>NoDocenteBasica28</v>
          </cell>
        </row>
        <row r="490">
          <cell r="A490">
            <v>16405</v>
          </cell>
          <cell r="B490">
            <v>29</v>
          </cell>
          <cell r="C490" t="str">
            <v>C_29</v>
          </cell>
          <cell r="D490" t="str">
            <v>NoDocenteBasica29</v>
          </cell>
        </row>
        <row r="491">
          <cell r="A491">
            <v>13505</v>
          </cell>
          <cell r="B491">
            <v>30</v>
          </cell>
          <cell r="C491" t="str">
            <v>C_30</v>
          </cell>
          <cell r="D491" t="str">
            <v>NoDocenteBasica30</v>
          </cell>
        </row>
        <row r="492">
          <cell r="A492">
            <v>13514</v>
          </cell>
          <cell r="B492">
            <v>30</v>
          </cell>
          <cell r="C492" t="str">
            <v>C_30</v>
          </cell>
          <cell r="D492" t="str">
            <v>NoDocenteBasica30</v>
          </cell>
        </row>
        <row r="493">
          <cell r="A493">
            <v>17312</v>
          </cell>
          <cell r="B493">
            <v>30</v>
          </cell>
          <cell r="C493" t="str">
            <v>C_30</v>
          </cell>
          <cell r="D493" t="str">
            <v>NoDocenteBasica30</v>
          </cell>
        </row>
        <row r="494">
          <cell r="A494">
            <v>26126</v>
          </cell>
          <cell r="B494">
            <v>30</v>
          </cell>
          <cell r="C494" t="str">
            <v>C_30</v>
          </cell>
          <cell r="D494" t="str">
            <v>NoDocenteBasica30</v>
          </cell>
        </row>
        <row r="495">
          <cell r="A495">
            <v>41209</v>
          </cell>
          <cell r="B495">
            <v>30</v>
          </cell>
          <cell r="C495" t="str">
            <v>C_30</v>
          </cell>
          <cell r="D495" t="str">
            <v>NoDocenteBasica30</v>
          </cell>
        </row>
        <row r="496">
          <cell r="A496">
            <v>17430</v>
          </cell>
          <cell r="B496">
            <v>31</v>
          </cell>
          <cell r="C496" t="str">
            <v>C_31</v>
          </cell>
          <cell r="D496" t="str">
            <v>NoDocenteBasica31</v>
          </cell>
        </row>
        <row r="497">
          <cell r="A497">
            <v>13515</v>
          </cell>
          <cell r="B497">
            <v>32</v>
          </cell>
          <cell r="C497" t="str">
            <v>C_32</v>
          </cell>
          <cell r="D497" t="str">
            <v>NoDocenteBasica32</v>
          </cell>
        </row>
        <row r="498">
          <cell r="A498">
            <v>31221</v>
          </cell>
          <cell r="B498">
            <v>32</v>
          </cell>
          <cell r="C498" t="str">
            <v>C_32</v>
          </cell>
          <cell r="D498" t="str">
            <v>NoDocenteBasica32</v>
          </cell>
        </row>
        <row r="499">
          <cell r="A499">
            <v>31901</v>
          </cell>
          <cell r="B499">
            <v>32</v>
          </cell>
          <cell r="C499" t="str">
            <v>C_32</v>
          </cell>
          <cell r="D499" t="str">
            <v>NoDocenteBasica32</v>
          </cell>
        </row>
        <row r="500">
          <cell r="A500">
            <v>90010</v>
          </cell>
          <cell r="B500" t="str">
            <v>N/A</v>
          </cell>
          <cell r="C500" t="str">
            <v>Instructor</v>
          </cell>
          <cell r="D500" t="str">
            <v>Instructor</v>
          </cell>
        </row>
        <row r="501">
          <cell r="A501">
            <v>90020</v>
          </cell>
          <cell r="B501" t="str">
            <v>N/A</v>
          </cell>
          <cell r="C501" t="str">
            <v>CatedraticoAuxiliar</v>
          </cell>
          <cell r="D501" t="str">
            <v>CatedraticoAuxiliar</v>
          </cell>
        </row>
        <row r="502">
          <cell r="A502">
            <v>90030</v>
          </cell>
          <cell r="B502" t="str">
            <v>N/A</v>
          </cell>
          <cell r="C502" t="str">
            <v>CatedraticoAsociado</v>
          </cell>
          <cell r="D502" t="str">
            <v>CatedraticoAsociado</v>
          </cell>
        </row>
        <row r="503">
          <cell r="A503">
            <v>90040</v>
          </cell>
          <cell r="B503" t="str">
            <v>N/A</v>
          </cell>
          <cell r="C503" t="str">
            <v>Catedratico</v>
          </cell>
          <cell r="D503" t="str">
            <v>Catedratico</v>
          </cell>
        </row>
        <row r="504">
          <cell r="A504">
            <v>90110</v>
          </cell>
          <cell r="B504" t="str">
            <v>N/A</v>
          </cell>
          <cell r="C504" t="str">
            <v>Instructor</v>
          </cell>
          <cell r="D504" t="str">
            <v>Instructor</v>
          </cell>
        </row>
        <row r="505">
          <cell r="A505">
            <v>90120</v>
          </cell>
          <cell r="B505" t="str">
            <v>N/A</v>
          </cell>
          <cell r="C505" t="str">
            <v>CatedraticoAuxiliar</v>
          </cell>
          <cell r="D505" t="str">
            <v>CatedraticoAuxiliar</v>
          </cell>
        </row>
        <row r="506">
          <cell r="A506">
            <v>90130</v>
          </cell>
          <cell r="B506" t="str">
            <v>N/A</v>
          </cell>
          <cell r="C506" t="str">
            <v>CatedraticoAsociado</v>
          </cell>
          <cell r="D506" t="str">
            <v>CatedraticoAsociado</v>
          </cell>
        </row>
        <row r="507">
          <cell r="A507">
            <v>90140</v>
          </cell>
          <cell r="B507" t="str">
            <v>N/A</v>
          </cell>
          <cell r="C507" t="str">
            <v>Catedratico</v>
          </cell>
          <cell r="D507" t="str">
            <v>Catedratico</v>
          </cell>
        </row>
        <row r="508">
          <cell r="A508">
            <v>90151</v>
          </cell>
          <cell r="B508" t="str">
            <v>N/A</v>
          </cell>
          <cell r="C508" t="str">
            <v>Instructor</v>
          </cell>
          <cell r="D508" t="str">
            <v>Instructor</v>
          </cell>
        </row>
        <row r="509">
          <cell r="A509">
            <v>90152</v>
          </cell>
          <cell r="B509" t="str">
            <v>N/A</v>
          </cell>
          <cell r="C509" t="str">
            <v>CatedraticoAuxiliar</v>
          </cell>
          <cell r="D509" t="str">
            <v>CatedraticoAuxiliar</v>
          </cell>
        </row>
        <row r="510">
          <cell r="A510">
            <v>90153</v>
          </cell>
          <cell r="B510" t="str">
            <v>N/A</v>
          </cell>
          <cell r="C510" t="str">
            <v>CatedraticoAsociado</v>
          </cell>
          <cell r="D510" t="str">
            <v>CatedraticoAsociado</v>
          </cell>
        </row>
        <row r="511">
          <cell r="A511">
            <v>90154</v>
          </cell>
          <cell r="B511" t="str">
            <v>N/A</v>
          </cell>
          <cell r="C511" t="str">
            <v>Catedratico</v>
          </cell>
          <cell r="D511" t="str">
            <v>Catedratico</v>
          </cell>
        </row>
        <row r="512">
          <cell r="A512">
            <v>90161</v>
          </cell>
          <cell r="B512" t="str">
            <v>N/A</v>
          </cell>
          <cell r="C512" t="str">
            <v>Instructor</v>
          </cell>
          <cell r="D512" t="str">
            <v>Instructor</v>
          </cell>
        </row>
        <row r="513">
          <cell r="A513">
            <v>90162</v>
          </cell>
          <cell r="B513" t="str">
            <v>N/A</v>
          </cell>
          <cell r="C513" t="str">
            <v>CatedraticoAuxiliar</v>
          </cell>
          <cell r="D513" t="str">
            <v>CatedraticoAuxiliar</v>
          </cell>
        </row>
        <row r="514">
          <cell r="A514">
            <v>90163</v>
          </cell>
          <cell r="B514" t="str">
            <v>N/A</v>
          </cell>
          <cell r="C514" t="str">
            <v>CatedraticoAsociado</v>
          </cell>
          <cell r="D514" t="str">
            <v>CatedraticoAsociado</v>
          </cell>
        </row>
        <row r="515">
          <cell r="A515">
            <v>90164</v>
          </cell>
          <cell r="B515" t="str">
            <v>N/A</v>
          </cell>
          <cell r="C515" t="str">
            <v>Catedratico</v>
          </cell>
          <cell r="D515" t="str">
            <v>Catedratico</v>
          </cell>
        </row>
        <row r="516">
          <cell r="A516">
            <v>90171</v>
          </cell>
          <cell r="B516" t="str">
            <v>N/A</v>
          </cell>
          <cell r="C516" t="str">
            <v>Instructor</v>
          </cell>
          <cell r="D516" t="str">
            <v>Instructor</v>
          </cell>
        </row>
        <row r="517">
          <cell r="A517">
            <v>90172</v>
          </cell>
          <cell r="B517" t="str">
            <v>N/A</v>
          </cell>
          <cell r="C517" t="str">
            <v>CatedraticoAuxiliar</v>
          </cell>
          <cell r="D517" t="str">
            <v>CatedraticoAuxiliar</v>
          </cell>
        </row>
        <row r="518">
          <cell r="A518">
            <v>90173</v>
          </cell>
          <cell r="B518" t="str">
            <v>N/A</v>
          </cell>
          <cell r="C518" t="str">
            <v>CatedraticoAsociado</v>
          </cell>
          <cell r="D518" t="str">
            <v>CatedraticoAsociado</v>
          </cell>
        </row>
        <row r="519">
          <cell r="A519">
            <v>90174</v>
          </cell>
          <cell r="B519" t="str">
            <v>N/A</v>
          </cell>
          <cell r="C519" t="str">
            <v>Catedratico</v>
          </cell>
          <cell r="D519" t="str">
            <v>Catedratico</v>
          </cell>
        </row>
        <row r="520">
          <cell r="A520">
            <v>90210</v>
          </cell>
          <cell r="B520" t="str">
            <v>N/A</v>
          </cell>
          <cell r="C520" t="str">
            <v>Instructor</v>
          </cell>
          <cell r="D520" t="str">
            <v>Instructor</v>
          </cell>
        </row>
        <row r="521">
          <cell r="A521">
            <v>90220</v>
          </cell>
          <cell r="B521" t="str">
            <v>N/A</v>
          </cell>
          <cell r="C521" t="str">
            <v>CatedraticoAuxiliar</v>
          </cell>
          <cell r="D521" t="str">
            <v>CatedraticoAuxiliar</v>
          </cell>
        </row>
        <row r="522">
          <cell r="A522">
            <v>90230</v>
          </cell>
          <cell r="B522" t="str">
            <v>N/A</v>
          </cell>
          <cell r="C522" t="str">
            <v>CatedraticoAsociado</v>
          </cell>
          <cell r="D522" t="str">
            <v>CatedraticoAsociado</v>
          </cell>
        </row>
        <row r="523">
          <cell r="A523">
            <v>90240</v>
          </cell>
          <cell r="B523" t="str">
            <v>N/A</v>
          </cell>
          <cell r="C523" t="str">
            <v>Catedratico</v>
          </cell>
          <cell r="D523" t="str">
            <v>Catedratico</v>
          </cell>
        </row>
        <row r="524">
          <cell r="A524">
            <v>90310</v>
          </cell>
          <cell r="B524" t="str">
            <v>N/A</v>
          </cell>
          <cell r="C524" t="str">
            <v>Instructor</v>
          </cell>
          <cell r="D524" t="str">
            <v>Instructor</v>
          </cell>
        </row>
        <row r="525">
          <cell r="A525">
            <v>90320</v>
          </cell>
          <cell r="B525" t="str">
            <v>N/A</v>
          </cell>
          <cell r="C525" t="str">
            <v>CatedraticoAuxiliar</v>
          </cell>
          <cell r="D525" t="str">
            <v>CatedraticoAuxiliar</v>
          </cell>
        </row>
        <row r="526">
          <cell r="A526">
            <v>90330</v>
          </cell>
          <cell r="B526" t="str">
            <v>N/A</v>
          </cell>
          <cell r="C526" t="str">
            <v>CatedraticoAsociado</v>
          </cell>
          <cell r="D526" t="str">
            <v>CatedraticoAsociado</v>
          </cell>
        </row>
        <row r="527">
          <cell r="A527">
            <v>90340</v>
          </cell>
          <cell r="B527" t="str">
            <v>N/A</v>
          </cell>
          <cell r="C527" t="str">
            <v>Catedratico</v>
          </cell>
          <cell r="D527" t="str">
            <v>Catedratico</v>
          </cell>
        </row>
        <row r="528">
          <cell r="A528">
            <v>90410</v>
          </cell>
          <cell r="B528" t="str">
            <v>N/A</v>
          </cell>
          <cell r="C528" t="str">
            <v>Instructor</v>
          </cell>
          <cell r="D528" t="str">
            <v>Instructor</v>
          </cell>
        </row>
        <row r="529">
          <cell r="A529">
            <v>90420</v>
          </cell>
          <cell r="B529" t="str">
            <v>N/A</v>
          </cell>
          <cell r="C529" t="str">
            <v>CatedraticoAuxiliar</v>
          </cell>
          <cell r="D529" t="str">
            <v>CatedraticoAuxiliar</v>
          </cell>
        </row>
        <row r="530">
          <cell r="A530">
            <v>90430</v>
          </cell>
          <cell r="B530" t="str">
            <v>N/A</v>
          </cell>
          <cell r="C530" t="str">
            <v>CatedraticoAsociado</v>
          </cell>
          <cell r="D530" t="str">
            <v>CatedraticoAsociado</v>
          </cell>
        </row>
        <row r="531">
          <cell r="A531">
            <v>90440</v>
          </cell>
          <cell r="B531" t="str">
            <v>N/A</v>
          </cell>
          <cell r="C531" t="str">
            <v>Catedratico</v>
          </cell>
          <cell r="D531" t="str">
            <v>Catedratico</v>
          </cell>
        </row>
        <row r="532">
          <cell r="A532">
            <v>90510</v>
          </cell>
          <cell r="B532" t="str">
            <v>N/A</v>
          </cell>
          <cell r="C532" t="str">
            <v>Instructor</v>
          </cell>
          <cell r="D532" t="str">
            <v>Instructor</v>
          </cell>
        </row>
        <row r="533">
          <cell r="A533">
            <v>90520</v>
          </cell>
          <cell r="B533" t="str">
            <v>N/A</v>
          </cell>
          <cell r="C533" t="str">
            <v>CatedraticoAuxiliar</v>
          </cell>
          <cell r="D533" t="str">
            <v>CatedraticoAuxiliar</v>
          </cell>
        </row>
        <row r="534">
          <cell r="A534">
            <v>90530</v>
          </cell>
          <cell r="B534" t="str">
            <v>N/A</v>
          </cell>
          <cell r="C534" t="str">
            <v>CatedraticoAsociado</v>
          </cell>
          <cell r="D534" t="str">
            <v>CatedraticoAsociado</v>
          </cell>
        </row>
        <row r="535">
          <cell r="A535">
            <v>90540</v>
          </cell>
          <cell r="B535" t="str">
            <v>N/A</v>
          </cell>
          <cell r="C535" t="str">
            <v>Catedratico</v>
          </cell>
          <cell r="D535" t="str">
            <v>Catedratico</v>
          </cell>
        </row>
        <row r="536">
          <cell r="A536">
            <v>90802</v>
          </cell>
          <cell r="B536" t="str">
            <v>N/A</v>
          </cell>
          <cell r="C536" t="str">
            <v>Escala_Docente</v>
          </cell>
          <cell r="D536" t="str">
            <v>Escala_Docente</v>
          </cell>
        </row>
        <row r="537">
          <cell r="A537">
            <v>90803</v>
          </cell>
          <cell r="B537" t="str">
            <v>N/A</v>
          </cell>
          <cell r="C537" t="str">
            <v>Escala_Docente</v>
          </cell>
          <cell r="D537" t="str">
            <v>Escala_Docente</v>
          </cell>
        </row>
        <row r="538">
          <cell r="A538">
            <v>90804</v>
          </cell>
          <cell r="B538" t="str">
            <v>N/A</v>
          </cell>
          <cell r="C538" t="str">
            <v>Escala_Docente</v>
          </cell>
          <cell r="D538" t="str">
            <v>Escala_Docente</v>
          </cell>
        </row>
        <row r="539">
          <cell r="A539">
            <v>90805</v>
          </cell>
          <cell r="B539" t="str">
            <v>N/A</v>
          </cell>
          <cell r="C539" t="str">
            <v>Escala_Docente</v>
          </cell>
          <cell r="D539" t="str">
            <v>Escala_Docente</v>
          </cell>
        </row>
        <row r="540">
          <cell r="A540">
            <v>90806</v>
          </cell>
          <cell r="B540" t="str">
            <v>N/A</v>
          </cell>
          <cell r="C540" t="str">
            <v>Escala_Docente</v>
          </cell>
          <cell r="D540" t="str">
            <v>Escala_Docente</v>
          </cell>
        </row>
        <row r="541">
          <cell r="A541">
            <v>90807</v>
          </cell>
          <cell r="B541" t="str">
            <v>N/A</v>
          </cell>
          <cell r="C541" t="str">
            <v>Escala_Docente</v>
          </cell>
          <cell r="D541" t="str">
            <v>Escala_Docente</v>
          </cell>
        </row>
        <row r="542">
          <cell r="A542">
            <v>90808</v>
          </cell>
          <cell r="B542" t="str">
            <v>N/A</v>
          </cell>
          <cell r="C542" t="str">
            <v>Escala_Docente</v>
          </cell>
          <cell r="D542" t="str">
            <v>Escala_Docente</v>
          </cell>
        </row>
        <row r="543">
          <cell r="A543">
            <v>90809</v>
          </cell>
          <cell r="B543" t="str">
            <v>N/A</v>
          </cell>
          <cell r="C543" t="str">
            <v>Escala_Docente</v>
          </cell>
          <cell r="D543" t="str">
            <v>Escala_Docente</v>
          </cell>
        </row>
        <row r="544">
          <cell r="A544">
            <v>90810</v>
          </cell>
          <cell r="B544" t="str">
            <v>N/A</v>
          </cell>
          <cell r="C544" t="str">
            <v>Escala_Docente</v>
          </cell>
          <cell r="D544" t="str">
            <v>Escala_Docente</v>
          </cell>
        </row>
        <row r="545">
          <cell r="A545">
            <v>90811</v>
          </cell>
          <cell r="B545" t="str">
            <v>N/A</v>
          </cell>
          <cell r="C545" t="str">
            <v>Escala_Docente</v>
          </cell>
          <cell r="D545" t="str">
            <v>Escala_Docente</v>
          </cell>
        </row>
        <row r="546">
          <cell r="A546">
            <v>13236</v>
          </cell>
          <cell r="B546">
            <v>30</v>
          </cell>
          <cell r="C546" t="str">
            <v>C_30</v>
          </cell>
          <cell r="D546" t="str">
            <v>NoDocenteBasica30</v>
          </cell>
        </row>
        <row r="547">
          <cell r="A547">
            <v>13116</v>
          </cell>
          <cell r="B547">
            <v>25</v>
          </cell>
          <cell r="C547" t="str">
            <v>C_25</v>
          </cell>
          <cell r="D547" t="str">
            <v>NoDocenteBasica25</v>
          </cell>
        </row>
        <row r="548">
          <cell r="A548">
            <v>41200</v>
          </cell>
          <cell r="B548">
            <v>9</v>
          </cell>
          <cell r="C548" t="str">
            <v>C_9</v>
          </cell>
          <cell r="D548" t="str">
            <v>NoDocenteBasica9</v>
          </cell>
        </row>
        <row r="549">
          <cell r="A549">
            <v>41241</v>
          </cell>
          <cell r="B549">
            <v>9</v>
          </cell>
          <cell r="C549" t="str">
            <v>C_9</v>
          </cell>
          <cell r="D549" t="str">
            <v>NoDocenteBasica9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F666"/>
  <sheetViews>
    <sheetView showGridLines="0" tabSelected="1" zoomScale="95" zoomScaleNormal="95" zoomScalePageLayoutView="0" workbookViewId="0" topLeftCell="A1">
      <selection activeCell="S16" sqref="S16:AB16"/>
    </sheetView>
  </sheetViews>
  <sheetFormatPr defaultColWidth="8.8515625" defaultRowHeight="15"/>
  <cols>
    <col min="1" max="1" width="5.28125" style="50" customWidth="1"/>
    <col min="2" max="2" width="6.140625" style="50" customWidth="1"/>
    <col min="3" max="3" width="3.8515625" style="50" customWidth="1"/>
    <col min="4" max="4" width="6.7109375" style="50" customWidth="1"/>
    <col min="5" max="5" width="6.28125" style="50" customWidth="1"/>
    <col min="6" max="6" width="6.00390625" style="50" customWidth="1"/>
    <col min="7" max="7" width="6.8515625" style="50" customWidth="1"/>
    <col min="8" max="8" width="5.28125" style="50" customWidth="1"/>
    <col min="9" max="9" width="7.28125" style="50" customWidth="1"/>
    <col min="10" max="11" width="5.28125" style="50" customWidth="1"/>
    <col min="12" max="12" width="7.00390625" style="50" customWidth="1"/>
    <col min="13" max="16" width="5.28125" style="50" customWidth="1"/>
    <col min="17" max="17" width="7.28125" style="50" customWidth="1"/>
    <col min="18" max="18" width="12.8515625" style="50" customWidth="1"/>
    <col min="19" max="19" width="5.28125" style="50" customWidth="1"/>
    <col min="20" max="20" width="6.00390625" style="50" customWidth="1"/>
    <col min="21" max="21" width="6.140625" style="50" customWidth="1"/>
    <col min="22" max="22" width="18.28125" style="50" customWidth="1"/>
    <col min="23" max="23" width="12.00390625" style="50" customWidth="1"/>
    <col min="24" max="24" width="10.7109375" style="50" customWidth="1"/>
    <col min="25" max="25" width="3.7109375" style="50" customWidth="1"/>
    <col min="26" max="26" width="4.28125" style="50" customWidth="1"/>
    <col min="27" max="27" width="5.28125" style="50" customWidth="1"/>
    <col min="28" max="28" width="4.28125" style="50" customWidth="1"/>
    <col min="29" max="30" width="9.140625" style="50" customWidth="1"/>
    <col min="31" max="32" width="13.7109375" style="50" hidden="1" customWidth="1"/>
    <col min="33" max="33" width="14.28125" style="50" hidden="1" customWidth="1"/>
    <col min="34" max="34" width="13.7109375" style="50" hidden="1" customWidth="1"/>
    <col min="35" max="35" width="51.00390625" style="50" hidden="1" customWidth="1"/>
    <col min="36" max="36" width="18.28125" style="56" hidden="1" customWidth="1"/>
    <col min="37" max="37" width="9.140625" style="56" hidden="1" customWidth="1"/>
    <col min="38" max="38" width="40.28125" style="56" hidden="1" customWidth="1"/>
    <col min="39" max="39" width="9.140625" style="56" hidden="1" customWidth="1"/>
    <col min="40" max="40" width="60.8515625" style="56" hidden="1" customWidth="1"/>
    <col min="41" max="41" width="9.140625" style="56" hidden="1" customWidth="1"/>
    <col min="42" max="42" width="90.8515625" style="79" hidden="1" customWidth="1"/>
    <col min="43" max="43" width="8.28125" style="79" hidden="1" customWidth="1"/>
    <col min="44" max="44" width="56.140625" style="65" hidden="1" customWidth="1"/>
    <col min="45" max="45" width="7.8515625" style="65" hidden="1" customWidth="1"/>
    <col min="46" max="46" width="23.00390625" style="50" hidden="1" customWidth="1"/>
    <col min="47" max="48" width="9.140625" style="50" hidden="1" customWidth="1"/>
    <col min="49" max="49" width="16.00390625" style="50" hidden="1" customWidth="1"/>
    <col min="50" max="50" width="63.28125" style="50" hidden="1" customWidth="1"/>
    <col min="51" max="51" width="12.8515625" style="50" hidden="1" customWidth="1"/>
    <col min="52" max="52" width="38.140625" style="56" hidden="1" customWidth="1"/>
    <col min="53" max="53" width="49.28125" style="56" hidden="1" customWidth="1"/>
    <col min="54" max="54" width="31.28125" style="56" hidden="1" customWidth="1"/>
    <col min="55" max="55" width="33.28125" style="56" hidden="1" customWidth="1"/>
    <col min="56" max="65" width="9.140625" style="50" hidden="1" customWidth="1"/>
    <col min="66" max="66" width="51.28125" style="50" hidden="1" customWidth="1"/>
    <col min="67" max="68" width="9.140625" style="50" hidden="1" customWidth="1"/>
    <col min="69" max="71" width="9.140625" style="50" customWidth="1"/>
    <col min="72" max="73" width="8.8515625" style="0" customWidth="1"/>
  </cols>
  <sheetData>
    <row r="1" spans="1:66" ht="21">
      <c r="A1" s="245" t="s">
        <v>605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I1" s="51" t="s">
        <v>1065</v>
      </c>
      <c r="AJ1" s="51" t="s">
        <v>839</v>
      </c>
      <c r="AK1" s="51"/>
      <c r="AL1" s="51" t="s">
        <v>840</v>
      </c>
      <c r="AM1" s="51"/>
      <c r="AN1" s="52" t="s">
        <v>841</v>
      </c>
      <c r="AO1" s="53"/>
      <c r="AP1" s="52" t="s">
        <v>842</v>
      </c>
      <c r="AQ1" s="53"/>
      <c r="AR1" s="54" t="s">
        <v>2692</v>
      </c>
      <c r="AS1" s="54"/>
      <c r="AT1" s="52" t="s">
        <v>924</v>
      </c>
      <c r="AX1" s="168">
        <v>15</v>
      </c>
      <c r="AY1" s="55">
        <v>16</v>
      </c>
      <c r="AZ1" s="55">
        <v>17</v>
      </c>
      <c r="BA1" s="55">
        <v>10</v>
      </c>
      <c r="BB1" s="55">
        <v>11</v>
      </c>
      <c r="BD1" s="50" t="s">
        <v>923</v>
      </c>
      <c r="BE1" s="50">
        <v>1</v>
      </c>
      <c r="BG1" s="57">
        <f>(V11-H11)/(365/12)</f>
        <v>6.016438356164383</v>
      </c>
      <c r="BH1" s="58"/>
      <c r="BI1" s="59">
        <f>IF(BG1&gt;12.25,BG1,0)</f>
        <v>0</v>
      </c>
      <c r="BK1" s="397">
        <f>S34*BG1</f>
        <v>27529.35682191781</v>
      </c>
      <c r="BL1" s="397"/>
      <c r="BN1" s="178" t="s">
        <v>2695</v>
      </c>
    </row>
    <row r="2" spans="2:66" ht="18.75">
      <c r="B2" s="86"/>
      <c r="C2" s="86"/>
      <c r="D2" s="86"/>
      <c r="E2" s="86"/>
      <c r="F2" s="86"/>
      <c r="G2" s="86"/>
      <c r="H2" s="86"/>
      <c r="I2" s="86"/>
      <c r="J2" s="86" t="s">
        <v>1063</v>
      </c>
      <c r="L2" s="183" t="s">
        <v>2698</v>
      </c>
      <c r="M2" s="183"/>
      <c r="N2" s="183"/>
      <c r="O2" s="183"/>
      <c r="P2" s="183"/>
      <c r="Q2" s="183"/>
      <c r="R2" s="183"/>
      <c r="S2" s="183"/>
      <c r="T2" s="183"/>
      <c r="U2" s="183"/>
      <c r="V2" s="86"/>
      <c r="W2" s="86"/>
      <c r="X2" s="86"/>
      <c r="Y2" s="86"/>
      <c r="Z2" s="86"/>
      <c r="AA2" s="86"/>
      <c r="AB2" s="86"/>
      <c r="AI2" s="51" t="s">
        <v>1066</v>
      </c>
      <c r="AJ2" s="52" t="s">
        <v>693</v>
      </c>
      <c r="AK2" s="51"/>
      <c r="AL2" s="51" t="s">
        <v>679</v>
      </c>
      <c r="AM2" s="51"/>
      <c r="AN2" s="52" t="s">
        <v>703</v>
      </c>
      <c r="AO2" s="53"/>
      <c r="AP2" s="52" t="s">
        <v>706</v>
      </c>
      <c r="AQ2" s="53"/>
      <c r="AR2" s="60" t="s">
        <v>926</v>
      </c>
      <c r="AS2" s="61"/>
      <c r="AT2" s="52" t="s">
        <v>707</v>
      </c>
      <c r="AX2" s="55" t="s">
        <v>708</v>
      </c>
      <c r="AY2" s="62" t="s">
        <v>838</v>
      </c>
      <c r="AZ2" s="62" t="s">
        <v>709</v>
      </c>
      <c r="BA2" s="63" t="s">
        <v>704</v>
      </c>
      <c r="BB2" s="55" t="s">
        <v>705</v>
      </c>
      <c r="BH2" s="58"/>
      <c r="BI2" s="59">
        <f>IF(AND(11.75&lt;BG1,BG1&lt;12.25),12,0)</f>
        <v>0</v>
      </c>
      <c r="BN2" s="50" t="s">
        <v>2696</v>
      </c>
    </row>
    <row r="3" spans="1:66" ht="21">
      <c r="A3" s="245" t="s">
        <v>606</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I3" s="152" t="s">
        <v>1067</v>
      </c>
      <c r="AJ3" s="64" t="s">
        <v>694</v>
      </c>
      <c r="AL3" s="56" t="s">
        <v>1055</v>
      </c>
      <c r="AN3" s="62" t="s">
        <v>1026</v>
      </c>
      <c r="AP3" t="s">
        <v>2023</v>
      </c>
      <c r="AQ3" s="64"/>
      <c r="AR3" s="65" t="s">
        <v>845</v>
      </c>
      <c r="AT3" s="66" t="s">
        <v>713</v>
      </c>
      <c r="AX3" s="63"/>
      <c r="AY3" s="62" t="s">
        <v>710</v>
      </c>
      <c r="AZ3" s="62" t="s">
        <v>719</v>
      </c>
      <c r="BA3" s="63" t="s">
        <v>711</v>
      </c>
      <c r="BB3" s="63"/>
      <c r="BH3" s="58"/>
      <c r="BI3" s="59">
        <f>IF(AND(11.25&lt;BG1,BG1&lt;11.75),11.5,0)</f>
        <v>0</v>
      </c>
      <c r="BN3" s="50" t="s">
        <v>2697</v>
      </c>
    </row>
    <row r="4" spans="1:66" ht="21">
      <c r="A4" s="246" t="s">
        <v>831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I4" s="152" t="s">
        <v>1068</v>
      </c>
      <c r="AJ4" s="64" t="s">
        <v>695</v>
      </c>
      <c r="AL4" s="56" t="s">
        <v>688</v>
      </c>
      <c r="AN4" s="62" t="s">
        <v>1028</v>
      </c>
      <c r="AO4" s="62"/>
      <c r="AP4" t="s">
        <v>2024</v>
      </c>
      <c r="AQ4" s="64"/>
      <c r="AR4" s="65" t="s">
        <v>846</v>
      </c>
      <c r="AT4" s="66" t="s">
        <v>717</v>
      </c>
      <c r="AX4" s="62" t="s">
        <v>718</v>
      </c>
      <c r="AY4" s="62" t="s">
        <v>714</v>
      </c>
      <c r="AZ4" s="62" t="s">
        <v>724</v>
      </c>
      <c r="BA4" s="63" t="s">
        <v>716</v>
      </c>
      <c r="BB4" s="63"/>
      <c r="BH4" s="58"/>
      <c r="BI4" s="59">
        <f>IF(AND(10.75&lt;BG1,BG1&lt;11.25),11,0)</f>
        <v>0</v>
      </c>
      <c r="BN4" s="179" t="s">
        <v>2698</v>
      </c>
    </row>
    <row r="5" spans="1:66" ht="21">
      <c r="A5" s="422" t="s">
        <v>2718</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I5" s="152" t="s">
        <v>1069</v>
      </c>
      <c r="AJ5" s="64" t="s">
        <v>696</v>
      </c>
      <c r="AL5" s="56" t="s">
        <v>687</v>
      </c>
      <c r="AN5" s="62" t="s">
        <v>1027</v>
      </c>
      <c r="AO5" s="62"/>
      <c r="AP5" t="s">
        <v>2025</v>
      </c>
      <c r="AQ5" s="64"/>
      <c r="AR5" s="65" t="s">
        <v>847</v>
      </c>
      <c r="AT5" s="50" t="s">
        <v>1058</v>
      </c>
      <c r="AW5" s="67"/>
      <c r="AX5" s="67" t="s">
        <v>723</v>
      </c>
      <c r="AY5" s="62" t="s">
        <v>720</v>
      </c>
      <c r="AZ5" s="62" t="s">
        <v>729</v>
      </c>
      <c r="BA5" s="63" t="s">
        <v>722</v>
      </c>
      <c r="BB5" s="63"/>
      <c r="BH5" s="58"/>
      <c r="BI5" s="59">
        <f>IF(AND(10.25&lt;BG1,BG1&lt;10.75),10.5,0)</f>
        <v>0</v>
      </c>
      <c r="BN5" s="179" t="s">
        <v>2699</v>
      </c>
    </row>
    <row r="6" spans="1:66" ht="19.5" thickBot="1">
      <c r="A6" s="247" t="s">
        <v>607</v>
      </c>
      <c r="B6" s="247"/>
      <c r="C6" s="247"/>
      <c r="D6" s="248"/>
      <c r="E6" s="248"/>
      <c r="F6" s="248"/>
      <c r="G6" s="87"/>
      <c r="H6" s="87"/>
      <c r="I6" s="87"/>
      <c r="J6" s="87"/>
      <c r="K6" s="87"/>
      <c r="L6" s="87"/>
      <c r="M6" s="87"/>
      <c r="N6" s="87"/>
      <c r="O6" s="87"/>
      <c r="P6" s="87"/>
      <c r="Q6" s="87"/>
      <c r="R6" s="87"/>
      <c r="S6" s="87"/>
      <c r="T6" s="88"/>
      <c r="U6" s="249" t="s">
        <v>608</v>
      </c>
      <c r="V6" s="249"/>
      <c r="W6" s="249"/>
      <c r="X6" s="250"/>
      <c r="Y6" s="250"/>
      <c r="Z6" s="250"/>
      <c r="AA6" s="250"/>
      <c r="AB6" s="250"/>
      <c r="AI6" s="152" t="s">
        <v>1070</v>
      </c>
      <c r="AJ6" s="64" t="s">
        <v>697</v>
      </c>
      <c r="AL6" s="56" t="s">
        <v>689</v>
      </c>
      <c r="AN6" s="62" t="s">
        <v>1041</v>
      </c>
      <c r="AO6" s="62"/>
      <c r="AP6" t="s">
        <v>2026</v>
      </c>
      <c r="AQ6" s="64"/>
      <c r="AR6" s="71" t="s">
        <v>2691</v>
      </c>
      <c r="AT6" s="50" t="s">
        <v>1059</v>
      </c>
      <c r="AW6" s="67"/>
      <c r="AX6" s="67" t="s">
        <v>728</v>
      </c>
      <c r="AY6" s="62" t="s">
        <v>725</v>
      </c>
      <c r="AZ6" s="64" t="s">
        <v>702</v>
      </c>
      <c r="BA6" s="63" t="s">
        <v>727</v>
      </c>
      <c r="BB6" s="63"/>
      <c r="BH6" s="58"/>
      <c r="BI6" s="59">
        <f>IF(AND(9.75&lt;BG1,BG1&lt;10.25),10,0)</f>
        <v>0</v>
      </c>
      <c r="BN6" s="179" t="s">
        <v>2700</v>
      </c>
    </row>
    <row r="7" spans="1:66" ht="20.25" customHeight="1">
      <c r="A7" s="199" t="s">
        <v>609</v>
      </c>
      <c r="B7" s="200"/>
      <c r="C7" s="200"/>
      <c r="D7" s="201"/>
      <c r="E7" s="224" t="s">
        <v>2725</v>
      </c>
      <c r="F7" s="225"/>
      <c r="G7" s="225"/>
      <c r="H7" s="225"/>
      <c r="I7" s="225"/>
      <c r="J7" s="225"/>
      <c r="K7" s="225"/>
      <c r="L7" s="225"/>
      <c r="M7" s="225"/>
      <c r="N7" s="225"/>
      <c r="O7" s="225"/>
      <c r="P7" s="225"/>
      <c r="Q7" s="225"/>
      <c r="R7" s="225"/>
      <c r="S7" s="225"/>
      <c r="T7" s="226"/>
      <c r="U7" s="227" t="s">
        <v>610</v>
      </c>
      <c r="V7" s="228"/>
      <c r="W7" s="228"/>
      <c r="X7" s="229"/>
      <c r="Y7" s="224"/>
      <c r="Z7" s="225"/>
      <c r="AA7" s="225"/>
      <c r="AB7" s="230"/>
      <c r="AI7" s="152" t="s">
        <v>1071</v>
      </c>
      <c r="AJ7" s="64" t="s">
        <v>698</v>
      </c>
      <c r="AL7" s="56" t="s">
        <v>925</v>
      </c>
      <c r="AN7" s="62" t="s">
        <v>1029</v>
      </c>
      <c r="AO7" s="62"/>
      <c r="AP7" t="s">
        <v>2027</v>
      </c>
      <c r="AQ7" s="64"/>
      <c r="AT7" s="50" t="s">
        <v>1060</v>
      </c>
      <c r="AW7" s="69"/>
      <c r="AX7" s="69" t="s">
        <v>732</v>
      </c>
      <c r="AY7" s="62" t="s">
        <v>735</v>
      </c>
      <c r="BA7" s="52"/>
      <c r="BB7" s="52"/>
      <c r="BH7" s="58"/>
      <c r="BI7" s="59">
        <f>IF(AND(9.25&lt;BG1,BG1&lt;9.75),9.5,0)</f>
        <v>0</v>
      </c>
      <c r="BN7" s="179" t="s">
        <v>2701</v>
      </c>
    </row>
    <row r="8" spans="1:66" ht="20.25" customHeight="1">
      <c r="A8" s="187" t="s">
        <v>611</v>
      </c>
      <c r="B8" s="188"/>
      <c r="C8" s="188"/>
      <c r="D8" s="251"/>
      <c r="E8" s="184" t="s">
        <v>1075</v>
      </c>
      <c r="F8" s="185"/>
      <c r="G8" s="185"/>
      <c r="H8" s="185"/>
      <c r="I8" s="185"/>
      <c r="J8" s="185"/>
      <c r="K8" s="185"/>
      <c r="L8" s="185"/>
      <c r="M8" s="185"/>
      <c r="N8" s="185"/>
      <c r="O8" s="185"/>
      <c r="P8" s="185"/>
      <c r="Q8" s="185"/>
      <c r="R8" s="185"/>
      <c r="S8" s="185"/>
      <c r="T8" s="252"/>
      <c r="U8" s="253" t="s">
        <v>612</v>
      </c>
      <c r="V8" s="254"/>
      <c r="W8" s="254"/>
      <c r="X8" s="254"/>
      <c r="Y8" s="257" t="s">
        <v>696</v>
      </c>
      <c r="Z8" s="257"/>
      <c r="AA8" s="257"/>
      <c r="AB8" s="258"/>
      <c r="AI8" s="152" t="s">
        <v>1072</v>
      </c>
      <c r="AJ8" s="64" t="s">
        <v>699</v>
      </c>
      <c r="AL8" s="56" t="s">
        <v>691</v>
      </c>
      <c r="AN8" s="70" t="s">
        <v>966</v>
      </c>
      <c r="AO8" s="62"/>
      <c r="AP8" t="s">
        <v>2028</v>
      </c>
      <c r="AQ8" s="64"/>
      <c r="AR8" s="60" t="s">
        <v>927</v>
      </c>
      <c r="AT8" s="50" t="s">
        <v>1061</v>
      </c>
      <c r="AW8" s="67"/>
      <c r="AX8" s="67" t="s">
        <v>734</v>
      </c>
      <c r="AY8" s="62" t="s">
        <v>730</v>
      </c>
      <c r="AZ8" s="62"/>
      <c r="BA8" s="63"/>
      <c r="BB8" s="63"/>
      <c r="BH8" s="58"/>
      <c r="BI8" s="59">
        <f>IF(AND(8.75&lt;BG1,BG1&lt;9.75),9,0)</f>
        <v>0</v>
      </c>
      <c r="BN8" s="50" t="s">
        <v>2702</v>
      </c>
    </row>
    <row r="9" spans="1:66" ht="20.25" customHeight="1" thickBot="1">
      <c r="A9" s="187" t="s">
        <v>613</v>
      </c>
      <c r="B9" s="188"/>
      <c r="C9" s="188"/>
      <c r="D9" s="251"/>
      <c r="E9" s="261" t="s">
        <v>1036</v>
      </c>
      <c r="F9" s="262"/>
      <c r="G9" s="262"/>
      <c r="H9" s="262"/>
      <c r="I9" s="262"/>
      <c r="J9" s="262"/>
      <c r="K9" s="262"/>
      <c r="L9" s="262"/>
      <c r="M9" s="262"/>
      <c r="N9" s="262"/>
      <c r="O9" s="262"/>
      <c r="P9" s="262"/>
      <c r="Q9" s="262"/>
      <c r="R9" s="262"/>
      <c r="S9" s="262"/>
      <c r="T9" s="263"/>
      <c r="U9" s="255"/>
      <c r="V9" s="256"/>
      <c r="W9" s="256"/>
      <c r="X9" s="256"/>
      <c r="Y9" s="259"/>
      <c r="Z9" s="259"/>
      <c r="AA9" s="259"/>
      <c r="AB9" s="260"/>
      <c r="AI9" s="152" t="s">
        <v>1073</v>
      </c>
      <c r="AJ9" s="64" t="s">
        <v>700</v>
      </c>
      <c r="AL9" s="56" t="s">
        <v>1056</v>
      </c>
      <c r="AM9" s="62"/>
      <c r="AN9" s="62" t="s">
        <v>1035</v>
      </c>
      <c r="AO9" s="62"/>
      <c r="AP9" t="s">
        <v>2029</v>
      </c>
      <c r="AQ9" s="64"/>
      <c r="AR9" s="71" t="s">
        <v>848</v>
      </c>
      <c r="AS9" s="71"/>
      <c r="AT9" s="50" t="s">
        <v>691</v>
      </c>
      <c r="AW9" s="67"/>
      <c r="AX9" s="67" t="s">
        <v>737</v>
      </c>
      <c r="AY9" s="62" t="s">
        <v>738</v>
      </c>
      <c r="AZ9" s="62"/>
      <c r="BB9" s="63"/>
      <c r="BH9" s="58"/>
      <c r="BI9" s="59">
        <f>IF(AND(8.25&lt;BG1,BG1&lt;8.75),8.5,0)</f>
        <v>0</v>
      </c>
      <c r="BN9" s="50" t="s">
        <v>2703</v>
      </c>
    </row>
    <row r="10" spans="1:66" ht="20.25" customHeight="1" thickBot="1">
      <c r="A10" s="264" t="s">
        <v>614</v>
      </c>
      <c r="B10" s="265"/>
      <c r="C10" s="265"/>
      <c r="D10" s="265"/>
      <c r="E10" s="266" t="s">
        <v>615</v>
      </c>
      <c r="F10" s="266"/>
      <c r="G10" s="89"/>
      <c r="H10" s="48" t="s">
        <v>2719</v>
      </c>
      <c r="I10" s="90"/>
      <c r="J10" s="90" t="s">
        <v>616</v>
      </c>
      <c r="K10" s="90"/>
      <c r="L10" s="49"/>
      <c r="M10" s="90" t="s">
        <v>617</v>
      </c>
      <c r="N10" s="91"/>
      <c r="O10" s="91"/>
      <c r="P10" s="91"/>
      <c r="Q10" s="91"/>
      <c r="R10" s="45"/>
      <c r="S10" s="91"/>
      <c r="T10" s="92"/>
      <c r="U10" s="255"/>
      <c r="V10" s="256"/>
      <c r="W10" s="256"/>
      <c r="X10" s="256"/>
      <c r="Y10" s="259"/>
      <c r="Z10" s="259"/>
      <c r="AA10" s="259"/>
      <c r="AB10" s="260"/>
      <c r="AI10" s="152" t="s">
        <v>1074</v>
      </c>
      <c r="AJ10" s="64" t="s">
        <v>701</v>
      </c>
      <c r="AL10" s="56" t="s">
        <v>686</v>
      </c>
      <c r="AM10" s="68"/>
      <c r="AN10" s="62" t="s">
        <v>1030</v>
      </c>
      <c r="AO10" s="62"/>
      <c r="AP10" t="s">
        <v>2030</v>
      </c>
      <c r="AQ10" s="64"/>
      <c r="AR10" s="71" t="s">
        <v>849</v>
      </c>
      <c r="AS10" s="71"/>
      <c r="AW10" s="67"/>
      <c r="AX10" s="67" t="s">
        <v>740</v>
      </c>
      <c r="AY10" s="62" t="s">
        <v>741</v>
      </c>
      <c r="AZ10" s="62"/>
      <c r="BB10" s="67"/>
      <c r="BD10" s="72"/>
      <c r="BH10" s="58"/>
      <c r="BI10" s="59">
        <f>IF(AND(7.75&lt;BG1,BG1&lt;8.25),8,0)</f>
        <v>0</v>
      </c>
      <c r="BN10" s="50" t="s">
        <v>2704</v>
      </c>
    </row>
    <row r="11" spans="1:66" ht="19.5" thickBot="1">
      <c r="A11" s="239" t="s">
        <v>1064</v>
      </c>
      <c r="B11" s="240"/>
      <c r="C11" s="240"/>
      <c r="D11" s="241"/>
      <c r="E11" s="93" t="s">
        <v>620</v>
      </c>
      <c r="F11" s="93" t="s">
        <v>672</v>
      </c>
      <c r="G11" s="93" t="s">
        <v>618</v>
      </c>
      <c r="H11" s="231">
        <v>42552</v>
      </c>
      <c r="I11" s="232"/>
      <c r="J11" s="232"/>
      <c r="K11" s="232"/>
      <c r="L11" s="232"/>
      <c r="M11" s="233"/>
      <c r="N11" s="242" t="s">
        <v>619</v>
      </c>
      <c r="O11" s="243"/>
      <c r="P11" s="243"/>
      <c r="Q11" s="243"/>
      <c r="R11" s="244"/>
      <c r="S11" s="93" t="s">
        <v>620</v>
      </c>
      <c r="T11" s="93" t="s">
        <v>672</v>
      </c>
      <c r="U11" s="94" t="s">
        <v>618</v>
      </c>
      <c r="V11" s="231">
        <v>42735</v>
      </c>
      <c r="W11" s="232"/>
      <c r="X11" s="233"/>
      <c r="Y11" s="95"/>
      <c r="Z11" s="96"/>
      <c r="AA11" s="96"/>
      <c r="AB11" s="97"/>
      <c r="AI11" s="152" t="s">
        <v>1075</v>
      </c>
      <c r="AL11" s="56" t="s">
        <v>685</v>
      </c>
      <c r="AN11" s="70" t="s">
        <v>1002</v>
      </c>
      <c r="AO11" s="62"/>
      <c r="AP11" t="s">
        <v>2031</v>
      </c>
      <c r="AQ11" s="64"/>
      <c r="AR11" s="71" t="s">
        <v>850</v>
      </c>
      <c r="AS11" s="71"/>
      <c r="AW11" s="56"/>
      <c r="AX11" s="67" t="s">
        <v>743</v>
      </c>
      <c r="AY11" s="62" t="s">
        <v>744</v>
      </c>
      <c r="AZ11" s="62"/>
      <c r="BB11" s="63"/>
      <c r="BH11" s="58"/>
      <c r="BI11" s="59">
        <f>IF(AND(7.25&lt;BG1,BG1&lt;7.75),7.5,0)</f>
        <v>0</v>
      </c>
      <c r="BN11" s="50" t="s">
        <v>2705</v>
      </c>
    </row>
    <row r="12" spans="1:66" ht="19.5" thickBot="1">
      <c r="A12" s="211" t="s">
        <v>621</v>
      </c>
      <c r="B12" s="212"/>
      <c r="C12" s="212"/>
      <c r="D12" s="212"/>
      <c r="E12" s="213"/>
      <c r="F12" s="214" t="s">
        <v>622</v>
      </c>
      <c r="G12" s="215"/>
      <c r="H12" s="215"/>
      <c r="I12" s="215"/>
      <c r="J12" s="216"/>
      <c r="K12" s="211" t="s">
        <v>623</v>
      </c>
      <c r="L12" s="212"/>
      <c r="M12" s="212"/>
      <c r="N12" s="212"/>
      <c r="O12" s="213"/>
      <c r="P12" s="211" t="s">
        <v>624</v>
      </c>
      <c r="Q12" s="212"/>
      <c r="R12" s="212"/>
      <c r="S12" s="212"/>
      <c r="T12" s="213"/>
      <c r="U12" s="99" t="s">
        <v>833</v>
      </c>
      <c r="V12" s="175" t="s">
        <v>2693</v>
      </c>
      <c r="W12" s="100"/>
      <c r="X12" s="101"/>
      <c r="Y12" s="102" t="s">
        <v>673</v>
      </c>
      <c r="Z12" s="103"/>
      <c r="AA12" s="103"/>
      <c r="AB12" s="176" t="s">
        <v>2719</v>
      </c>
      <c r="AI12" s="152" t="s">
        <v>1076</v>
      </c>
      <c r="AL12" s="56" t="s">
        <v>684</v>
      </c>
      <c r="AN12" s="70" t="s">
        <v>967</v>
      </c>
      <c r="AO12" s="62"/>
      <c r="AP12" t="s">
        <v>2032</v>
      </c>
      <c r="AQ12" s="64"/>
      <c r="AR12" s="71" t="s">
        <v>851</v>
      </c>
      <c r="AS12" s="71"/>
      <c r="AW12" s="56"/>
      <c r="AX12" s="62" t="s">
        <v>746</v>
      </c>
      <c r="AY12" s="62" t="s">
        <v>834</v>
      </c>
      <c r="AZ12" s="62"/>
      <c r="BA12" s="63"/>
      <c r="BB12" s="63"/>
      <c r="BH12" s="58"/>
      <c r="BI12" s="59">
        <f>IF(AND(6.75&lt;BG1,BG1&lt;7.25),7,0)</f>
        <v>0</v>
      </c>
      <c r="BN12" s="50" t="s">
        <v>2706</v>
      </c>
    </row>
    <row r="13" spans="1:66" ht="19.5" thickBot="1">
      <c r="A13" s="46" t="s">
        <v>2719</v>
      </c>
      <c r="B13" s="104" t="s">
        <v>625</v>
      </c>
      <c r="C13" s="105"/>
      <c r="D13" s="46"/>
      <c r="E13" s="106" t="s">
        <v>626</v>
      </c>
      <c r="F13" s="46" t="s">
        <v>2719</v>
      </c>
      <c r="G13" s="104" t="s">
        <v>625</v>
      </c>
      <c r="H13" s="105"/>
      <c r="I13" s="46"/>
      <c r="J13" s="106" t="s">
        <v>626</v>
      </c>
      <c r="K13" s="46" t="s">
        <v>2719</v>
      </c>
      <c r="L13" s="104" t="s">
        <v>625</v>
      </c>
      <c r="M13" s="105"/>
      <c r="N13" s="46"/>
      <c r="O13" s="107" t="s">
        <v>626</v>
      </c>
      <c r="P13" s="234"/>
      <c r="Q13" s="235"/>
      <c r="R13" s="105"/>
      <c r="S13" s="46" t="s">
        <v>2719</v>
      </c>
      <c r="T13" s="106" t="s">
        <v>627</v>
      </c>
      <c r="U13" s="108"/>
      <c r="V13" s="217">
        <v>35977</v>
      </c>
      <c r="W13" s="217"/>
      <c r="X13" s="109"/>
      <c r="Y13" s="110" t="s">
        <v>674</v>
      </c>
      <c r="Z13" s="111"/>
      <c r="AA13" s="111"/>
      <c r="AB13" s="177"/>
      <c r="AC13" s="65"/>
      <c r="AI13" s="152" t="s">
        <v>1077</v>
      </c>
      <c r="AL13" s="56" t="s">
        <v>680</v>
      </c>
      <c r="AN13" s="70" t="s">
        <v>968</v>
      </c>
      <c r="AO13" s="62"/>
      <c r="AP13" t="s">
        <v>2033</v>
      </c>
      <c r="AQ13" s="64"/>
      <c r="AR13" s="71" t="s">
        <v>852</v>
      </c>
      <c r="AS13" s="71"/>
      <c r="AW13" s="63"/>
      <c r="AX13" s="62" t="s">
        <v>748</v>
      </c>
      <c r="AY13" s="62" t="s">
        <v>747</v>
      </c>
      <c r="AZ13" s="62"/>
      <c r="BH13" s="58"/>
      <c r="BI13" s="59">
        <f>IF(AND(6.25&lt;BG1,BG1&lt;6.75),6.5,0)</f>
        <v>0</v>
      </c>
      <c r="BN13" s="50" t="s">
        <v>2707</v>
      </c>
    </row>
    <row r="14" spans="1:66" ht="19.5" thickBot="1">
      <c r="A14" s="218" t="s">
        <v>628</v>
      </c>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20"/>
      <c r="AI14" s="152" t="s">
        <v>925</v>
      </c>
      <c r="AL14" s="50" t="s">
        <v>1057</v>
      </c>
      <c r="AN14" s="70" t="s">
        <v>969</v>
      </c>
      <c r="AO14" s="62"/>
      <c r="AP14" t="s">
        <v>2034</v>
      </c>
      <c r="AQ14" s="64"/>
      <c r="AR14" s="71" t="s">
        <v>853</v>
      </c>
      <c r="AS14" s="71"/>
      <c r="AW14" s="63"/>
      <c r="AX14" s="62" t="s">
        <v>751</v>
      </c>
      <c r="AY14" s="62" t="s">
        <v>835</v>
      </c>
      <c r="BH14" s="58"/>
      <c r="BI14" s="59">
        <f>IF(AND(5.75&lt;BG1,BG1&lt;6.25),6,0)</f>
        <v>6</v>
      </c>
      <c r="BN14" s="50" t="s">
        <v>2708</v>
      </c>
    </row>
    <row r="15" spans="1:66" ht="20.25" customHeight="1" thickBot="1">
      <c r="A15" s="221"/>
      <c r="B15" s="222"/>
      <c r="C15" s="222"/>
      <c r="D15" s="222"/>
      <c r="E15" s="222"/>
      <c r="F15" s="222"/>
      <c r="G15" s="222"/>
      <c r="H15" s="222"/>
      <c r="I15" s="223"/>
      <c r="J15" s="236" t="s">
        <v>629</v>
      </c>
      <c r="K15" s="237"/>
      <c r="L15" s="237"/>
      <c r="M15" s="237"/>
      <c r="N15" s="237"/>
      <c r="O15" s="237"/>
      <c r="P15" s="237"/>
      <c r="Q15" s="237"/>
      <c r="R15" s="238"/>
      <c r="S15" s="236" t="s">
        <v>630</v>
      </c>
      <c r="T15" s="237"/>
      <c r="U15" s="237"/>
      <c r="V15" s="237"/>
      <c r="W15" s="237"/>
      <c r="X15" s="237"/>
      <c r="Y15" s="237"/>
      <c r="Z15" s="237"/>
      <c r="AA15" s="237"/>
      <c r="AB15" s="238"/>
      <c r="AI15" s="152" t="s">
        <v>1078</v>
      </c>
      <c r="AL15" s="56" t="s">
        <v>681</v>
      </c>
      <c r="AN15" s="70" t="s">
        <v>970</v>
      </c>
      <c r="AO15" s="62"/>
      <c r="AP15" t="s">
        <v>2035</v>
      </c>
      <c r="AQ15" s="64"/>
      <c r="AR15" s="71" t="s">
        <v>854</v>
      </c>
      <c r="AS15" s="71"/>
      <c r="AW15" s="63"/>
      <c r="AX15" s="62" t="s">
        <v>753</v>
      </c>
      <c r="AY15" s="62" t="s">
        <v>749</v>
      </c>
      <c r="BH15" s="58"/>
      <c r="BI15" s="59">
        <f>IF(AND(5.25&lt;BG1,BG1&lt;5.75),5.5,0)</f>
        <v>0</v>
      </c>
      <c r="BN15" s="50" t="s">
        <v>2709</v>
      </c>
    </row>
    <row r="16" spans="1:66" ht="20.25" customHeight="1" thickBot="1">
      <c r="A16" s="187" t="s">
        <v>675</v>
      </c>
      <c r="B16" s="188"/>
      <c r="C16" s="188"/>
      <c r="D16" s="188"/>
      <c r="E16" s="188"/>
      <c r="F16" s="188"/>
      <c r="G16" s="188"/>
      <c r="H16" s="188"/>
      <c r="I16" s="189"/>
      <c r="J16" s="190"/>
      <c r="K16" s="191"/>
      <c r="L16" s="191"/>
      <c r="M16" s="191"/>
      <c r="N16" s="191"/>
      <c r="O16" s="191"/>
      <c r="P16" s="191"/>
      <c r="Q16" s="191"/>
      <c r="R16" s="192"/>
      <c r="S16" s="190"/>
      <c r="T16" s="191"/>
      <c r="U16" s="191"/>
      <c r="V16" s="191"/>
      <c r="W16" s="191"/>
      <c r="X16" s="191"/>
      <c r="Y16" s="191"/>
      <c r="Z16" s="191"/>
      <c r="AA16" s="191"/>
      <c r="AB16" s="192"/>
      <c r="AI16" s="152" t="s">
        <v>1079</v>
      </c>
      <c r="AL16" s="56" t="s">
        <v>682</v>
      </c>
      <c r="AN16" s="70" t="s">
        <v>971</v>
      </c>
      <c r="AO16" s="62"/>
      <c r="AP16" t="s">
        <v>2036</v>
      </c>
      <c r="AQ16" s="64"/>
      <c r="AR16" s="71" t="s">
        <v>855</v>
      </c>
      <c r="AS16" s="71"/>
      <c r="AW16" s="63"/>
      <c r="AX16" s="62" t="s">
        <v>755</v>
      </c>
      <c r="AY16" s="62" t="s">
        <v>836</v>
      </c>
      <c r="BH16" s="58"/>
      <c r="BI16" s="59">
        <f>IF(AND(4.75&lt;BG1,BG1&lt;5.25),5,0)</f>
        <v>0</v>
      </c>
      <c r="BN16" s="50" t="s">
        <v>2710</v>
      </c>
    </row>
    <row r="17" spans="1:66" ht="20.25" customHeight="1" thickBot="1">
      <c r="A17" s="187" t="s">
        <v>676</v>
      </c>
      <c r="B17" s="188"/>
      <c r="C17" s="188"/>
      <c r="D17" s="188"/>
      <c r="E17" s="188"/>
      <c r="F17" s="188"/>
      <c r="G17" s="188"/>
      <c r="H17" s="188"/>
      <c r="I17" s="189"/>
      <c r="J17" s="190" t="s">
        <v>2726</v>
      </c>
      <c r="K17" s="191"/>
      <c r="L17" s="191"/>
      <c r="M17" s="191"/>
      <c r="N17" s="191"/>
      <c r="O17" s="191"/>
      <c r="P17" s="191"/>
      <c r="Q17" s="191"/>
      <c r="R17" s="192"/>
      <c r="S17" s="190"/>
      <c r="T17" s="191"/>
      <c r="U17" s="191"/>
      <c r="V17" s="191"/>
      <c r="W17" s="191"/>
      <c r="X17" s="191"/>
      <c r="Y17" s="191"/>
      <c r="Z17" s="191"/>
      <c r="AA17" s="191"/>
      <c r="AB17" s="192"/>
      <c r="AI17" s="152" t="s">
        <v>1080</v>
      </c>
      <c r="AL17" s="56" t="s">
        <v>683</v>
      </c>
      <c r="AN17" s="70" t="s">
        <v>972</v>
      </c>
      <c r="AO17" s="62"/>
      <c r="AP17" t="s">
        <v>2037</v>
      </c>
      <c r="AQ17" s="64"/>
      <c r="AR17" s="71" t="s">
        <v>856</v>
      </c>
      <c r="AS17" s="71"/>
      <c r="AW17" s="63"/>
      <c r="AX17" s="62" t="s">
        <v>757</v>
      </c>
      <c r="AY17" s="62" t="s">
        <v>837</v>
      </c>
      <c r="BH17" s="58"/>
      <c r="BI17" s="59">
        <f>IF(AND(4.25&lt;BG1,BG1&lt;4.75),4.5,0)</f>
        <v>0</v>
      </c>
      <c r="BN17" s="50" t="s">
        <v>2711</v>
      </c>
    </row>
    <row r="18" spans="1:66" ht="20.25" customHeight="1" thickBot="1">
      <c r="A18" s="187" t="s">
        <v>2688</v>
      </c>
      <c r="B18" s="188"/>
      <c r="C18" s="188"/>
      <c r="D18" s="188"/>
      <c r="E18" s="188"/>
      <c r="F18" s="188"/>
      <c r="G18" s="188"/>
      <c r="H18" s="188"/>
      <c r="I18" s="189"/>
      <c r="J18" s="193" t="s">
        <v>2727</v>
      </c>
      <c r="K18" s="194"/>
      <c r="L18" s="194"/>
      <c r="M18" s="194"/>
      <c r="N18" s="194"/>
      <c r="O18" s="194"/>
      <c r="P18" s="194"/>
      <c r="Q18" s="194"/>
      <c r="R18" s="195"/>
      <c r="S18" s="193"/>
      <c r="T18" s="194"/>
      <c r="U18" s="194"/>
      <c r="V18" s="194"/>
      <c r="W18" s="194"/>
      <c r="X18" s="194"/>
      <c r="Y18" s="194"/>
      <c r="Z18" s="194"/>
      <c r="AA18" s="194"/>
      <c r="AB18" s="195"/>
      <c r="AI18" s="152" t="s">
        <v>1081</v>
      </c>
      <c r="AL18" s="56" t="s">
        <v>692</v>
      </c>
      <c r="AN18" s="62" t="s">
        <v>1031</v>
      </c>
      <c r="AO18" s="62"/>
      <c r="AP18" t="s">
        <v>2038</v>
      </c>
      <c r="AQ18" s="64"/>
      <c r="AR18" s="71" t="s">
        <v>857</v>
      </c>
      <c r="AS18" s="71"/>
      <c r="AW18" s="56"/>
      <c r="AX18" s="62" t="s">
        <v>759</v>
      </c>
      <c r="BH18" s="58"/>
      <c r="BI18" s="59">
        <f>IF(AND(3.75&lt;BG1,BG1&lt;4.25),4,0)</f>
        <v>0</v>
      </c>
      <c r="BN18" s="50" t="s">
        <v>2712</v>
      </c>
    </row>
    <row r="19" spans="1:66" ht="30" customHeight="1" thickBot="1">
      <c r="A19" s="187" t="s">
        <v>289</v>
      </c>
      <c r="B19" s="188"/>
      <c r="C19" s="188"/>
      <c r="D19" s="188"/>
      <c r="E19" s="188"/>
      <c r="F19" s="188"/>
      <c r="G19" s="188"/>
      <c r="H19" s="188"/>
      <c r="I19" s="189"/>
      <c r="J19" s="208" t="s">
        <v>2137</v>
      </c>
      <c r="K19" s="209"/>
      <c r="L19" s="209"/>
      <c r="M19" s="209"/>
      <c r="N19" s="209"/>
      <c r="O19" s="209"/>
      <c r="P19" s="209"/>
      <c r="Q19" s="209"/>
      <c r="R19" s="210"/>
      <c r="S19" s="208"/>
      <c r="T19" s="209"/>
      <c r="U19" s="209"/>
      <c r="V19" s="209"/>
      <c r="W19" s="209"/>
      <c r="X19" s="209"/>
      <c r="Y19" s="209"/>
      <c r="Z19" s="209"/>
      <c r="AA19" s="209"/>
      <c r="AB19" s="210"/>
      <c r="AI19" s="152" t="s">
        <v>1082</v>
      </c>
      <c r="AN19" s="62" t="s">
        <v>1032</v>
      </c>
      <c r="AO19" s="62"/>
      <c r="AP19" t="s">
        <v>2039</v>
      </c>
      <c r="AQ19" s="64"/>
      <c r="AR19" s="71" t="s">
        <v>858</v>
      </c>
      <c r="AS19" s="71"/>
      <c r="AW19" s="56"/>
      <c r="AX19" s="62" t="s">
        <v>760</v>
      </c>
      <c r="BH19" s="58"/>
      <c r="BI19" s="59">
        <f>IF(AND(3.25&lt;BG1,BG1&lt;3.75),3.5,0)</f>
        <v>0</v>
      </c>
      <c r="BN19" s="50" t="s">
        <v>2713</v>
      </c>
    </row>
    <row r="20" spans="1:61" ht="20.25" customHeight="1" thickBot="1">
      <c r="A20" s="187" t="s">
        <v>290</v>
      </c>
      <c r="B20" s="188"/>
      <c r="C20" s="188"/>
      <c r="D20" s="188"/>
      <c r="E20" s="188"/>
      <c r="F20" s="188"/>
      <c r="G20" s="188"/>
      <c r="H20" s="188"/>
      <c r="I20" s="189"/>
      <c r="J20" s="190" t="s">
        <v>680</v>
      </c>
      <c r="K20" s="191"/>
      <c r="L20" s="191"/>
      <c r="M20" s="191"/>
      <c r="N20" s="191"/>
      <c r="O20" s="191"/>
      <c r="P20" s="191"/>
      <c r="Q20" s="191"/>
      <c r="R20" s="192"/>
      <c r="S20" s="190"/>
      <c r="T20" s="191"/>
      <c r="U20" s="191"/>
      <c r="V20" s="191"/>
      <c r="W20" s="191"/>
      <c r="X20" s="191"/>
      <c r="Y20" s="191"/>
      <c r="Z20" s="191"/>
      <c r="AA20" s="191"/>
      <c r="AB20" s="192"/>
      <c r="AI20" s="152" t="s">
        <v>1083</v>
      </c>
      <c r="AN20" s="62" t="s">
        <v>1033</v>
      </c>
      <c r="AO20" s="62"/>
      <c r="AP20" t="s">
        <v>2040</v>
      </c>
      <c r="AQ20" s="64"/>
      <c r="AR20" s="71" t="s">
        <v>859</v>
      </c>
      <c r="AS20" s="71"/>
      <c r="AW20" s="56"/>
      <c r="AX20" s="62" t="s">
        <v>762</v>
      </c>
      <c r="AY20" s="62"/>
      <c r="BH20" s="58"/>
      <c r="BI20" s="59">
        <f>IF(AND(2.75&lt;BG1,BG1&lt;3.25),3,0)</f>
        <v>0</v>
      </c>
    </row>
    <row r="21" spans="1:61" ht="20.25" customHeight="1" thickBot="1">
      <c r="A21" s="187" t="s">
        <v>291</v>
      </c>
      <c r="B21" s="188"/>
      <c r="C21" s="188"/>
      <c r="D21" s="188"/>
      <c r="E21" s="188"/>
      <c r="F21" s="188"/>
      <c r="G21" s="188"/>
      <c r="H21" s="188"/>
      <c r="I21" s="189"/>
      <c r="J21" s="190">
        <v>113894</v>
      </c>
      <c r="K21" s="191"/>
      <c r="L21" s="191"/>
      <c r="M21" s="191"/>
      <c r="N21" s="191"/>
      <c r="O21" s="191"/>
      <c r="P21" s="191"/>
      <c r="Q21" s="191"/>
      <c r="R21" s="192"/>
      <c r="S21" s="190"/>
      <c r="T21" s="191"/>
      <c r="U21" s="191"/>
      <c r="V21" s="191"/>
      <c r="W21" s="191"/>
      <c r="X21" s="191"/>
      <c r="Y21" s="191"/>
      <c r="Z21" s="191"/>
      <c r="AA21" s="191"/>
      <c r="AB21" s="192"/>
      <c r="AI21" s="152" t="s">
        <v>1084</v>
      </c>
      <c r="AN21" s="70" t="s">
        <v>958</v>
      </c>
      <c r="AO21" s="62"/>
      <c r="AP21" t="s">
        <v>2041</v>
      </c>
      <c r="AQ21" s="64"/>
      <c r="AR21" s="71" t="s">
        <v>860</v>
      </c>
      <c r="AS21" s="71"/>
      <c r="AW21" s="56"/>
      <c r="AX21" s="62" t="s">
        <v>764</v>
      </c>
      <c r="AY21" s="62"/>
      <c r="BH21" s="58"/>
      <c r="BI21" s="59">
        <f>IF(AND(2.25&lt;BG1,BG1&lt;2.75),2.5,0)</f>
        <v>0</v>
      </c>
    </row>
    <row r="22" spans="1:61" ht="20.25" customHeight="1" thickBot="1">
      <c r="A22" s="187" t="s">
        <v>292</v>
      </c>
      <c r="B22" s="188"/>
      <c r="C22" s="188"/>
      <c r="D22" s="188"/>
      <c r="E22" s="188"/>
      <c r="F22" s="188"/>
      <c r="G22" s="188"/>
      <c r="H22" s="188"/>
      <c r="I22" s="189"/>
      <c r="J22" s="190" t="s">
        <v>713</v>
      </c>
      <c r="K22" s="191"/>
      <c r="L22" s="191"/>
      <c r="M22" s="191"/>
      <c r="N22" s="191"/>
      <c r="O22" s="191"/>
      <c r="P22" s="191"/>
      <c r="Q22" s="191"/>
      <c r="R22" s="192"/>
      <c r="S22" s="190"/>
      <c r="T22" s="191"/>
      <c r="U22" s="191"/>
      <c r="V22" s="191"/>
      <c r="W22" s="191"/>
      <c r="X22" s="191"/>
      <c r="Y22" s="191"/>
      <c r="Z22" s="191"/>
      <c r="AA22" s="191"/>
      <c r="AB22" s="192"/>
      <c r="AI22" s="152" t="s">
        <v>1085</v>
      </c>
      <c r="AN22" s="70" t="s">
        <v>1005</v>
      </c>
      <c r="AO22" s="62"/>
      <c r="AP22" t="s">
        <v>2042</v>
      </c>
      <c r="AQ22" s="64"/>
      <c r="AR22" s="71" t="s">
        <v>861</v>
      </c>
      <c r="AS22" s="71"/>
      <c r="AW22" s="56"/>
      <c r="AX22" s="62" t="s">
        <v>765</v>
      </c>
      <c r="AY22" s="62"/>
      <c r="BH22" s="58"/>
      <c r="BI22" s="59">
        <f>IF(AND(1.75&lt;BG1,BG1&lt;2.25),2,0)</f>
        <v>0</v>
      </c>
    </row>
    <row r="23" spans="1:61" ht="20.25" customHeight="1" thickBot="1">
      <c r="A23" s="286" t="s">
        <v>293</v>
      </c>
      <c r="B23" s="287"/>
      <c r="C23" s="287"/>
      <c r="D23" s="287"/>
      <c r="E23" s="287"/>
      <c r="F23" s="287"/>
      <c r="G23" s="287"/>
      <c r="H23" s="265"/>
      <c r="I23" s="288"/>
      <c r="J23" s="289" t="s">
        <v>845</v>
      </c>
      <c r="K23" s="290"/>
      <c r="L23" s="194"/>
      <c r="M23" s="194"/>
      <c r="N23" s="194"/>
      <c r="O23" s="194"/>
      <c r="P23" s="194"/>
      <c r="Q23" s="194"/>
      <c r="R23" s="195"/>
      <c r="S23" s="193"/>
      <c r="T23" s="194"/>
      <c r="U23" s="194"/>
      <c r="V23" s="194"/>
      <c r="W23" s="194"/>
      <c r="X23" s="194"/>
      <c r="Y23" s="194"/>
      <c r="Z23" s="194"/>
      <c r="AA23" s="194"/>
      <c r="AB23" s="195"/>
      <c r="AI23" s="152" t="s">
        <v>1086</v>
      </c>
      <c r="AN23" s="70" t="s">
        <v>963</v>
      </c>
      <c r="AO23" s="62"/>
      <c r="AP23" t="s">
        <v>2043</v>
      </c>
      <c r="AQ23" s="64"/>
      <c r="AR23" s="71" t="s">
        <v>862</v>
      </c>
      <c r="AS23" s="71"/>
      <c r="AW23" s="56"/>
      <c r="AX23" s="62" t="s">
        <v>767</v>
      </c>
      <c r="AY23" s="62"/>
      <c r="BH23" s="58"/>
      <c r="BI23" s="59">
        <f>IF(AND(1.25&lt;BG1,BG1&lt;1.75),1.5,0)</f>
        <v>0</v>
      </c>
    </row>
    <row r="24" spans="1:61" ht="33.75" customHeight="1" thickBot="1">
      <c r="A24" s="398" t="s">
        <v>294</v>
      </c>
      <c r="B24" s="399"/>
      <c r="C24" s="399"/>
      <c r="D24" s="399"/>
      <c r="E24" s="399"/>
      <c r="F24" s="399"/>
      <c r="G24" s="399"/>
      <c r="H24" s="205">
        <v>67788</v>
      </c>
      <c r="I24" s="206"/>
      <c r="J24" s="206"/>
      <c r="K24" s="207"/>
      <c r="L24" s="283" t="str">
        <f>IF(AG66=H24,"OK","OJO - No cuadra salario mensual con cantidad anual")</f>
        <v>OK</v>
      </c>
      <c r="M24" s="284"/>
      <c r="N24" s="284"/>
      <c r="O24" s="284"/>
      <c r="P24" s="284"/>
      <c r="Q24" s="285"/>
      <c r="R24" s="278" t="s">
        <v>295</v>
      </c>
      <c r="S24" s="399"/>
      <c r="T24" s="399"/>
      <c r="U24" s="399"/>
      <c r="V24" s="279"/>
      <c r="W24" s="169" t="s">
        <v>625</v>
      </c>
      <c r="X24" s="170"/>
      <c r="Y24" s="278" t="s">
        <v>678</v>
      </c>
      <c r="Z24" s="279"/>
      <c r="AA24" s="276"/>
      <c r="AB24" s="277"/>
      <c r="AI24" s="152" t="s">
        <v>784</v>
      </c>
      <c r="AJ24" s="50"/>
      <c r="AK24" s="50"/>
      <c r="AL24" s="50"/>
      <c r="AN24" s="73" t="s">
        <v>935</v>
      </c>
      <c r="AP24" t="s">
        <v>2044</v>
      </c>
      <c r="AQ24" s="64"/>
      <c r="AR24" s="71" t="s">
        <v>863</v>
      </c>
      <c r="AS24" s="71"/>
      <c r="AW24" s="56"/>
      <c r="AX24" s="62" t="s">
        <v>768</v>
      </c>
      <c r="AY24" s="62"/>
      <c r="BH24" s="58"/>
      <c r="BI24" s="59">
        <f>IF(AND(0.75&lt;BG1,BG1&lt;1.25),1,0)</f>
        <v>0</v>
      </c>
    </row>
    <row r="25" spans="1:61" ht="19.5" thickBot="1">
      <c r="A25" s="196" t="s">
        <v>296</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8"/>
      <c r="AI25" s="152" t="s">
        <v>1087</v>
      </c>
      <c r="AJ25" s="50"/>
      <c r="AK25" s="50"/>
      <c r="AL25" s="50"/>
      <c r="AN25" s="73" t="s">
        <v>1010</v>
      </c>
      <c r="AP25" t="s">
        <v>2045</v>
      </c>
      <c r="AQ25" s="64"/>
      <c r="AR25" s="71" t="s">
        <v>864</v>
      </c>
      <c r="AS25" s="71"/>
      <c r="AW25" s="56"/>
      <c r="AX25" s="62" t="s">
        <v>769</v>
      </c>
      <c r="AY25" s="62"/>
      <c r="BH25" s="58"/>
      <c r="BI25" s="59">
        <f>IF(AND(0.25&lt;BG1,BG1&lt;0.75),0.5,0)</f>
        <v>0</v>
      </c>
    </row>
    <row r="26" spans="1:61" ht="21.75" customHeight="1">
      <c r="A26" s="199" t="s">
        <v>631</v>
      </c>
      <c r="B26" s="200"/>
      <c r="C26" s="200"/>
      <c r="D26" s="200"/>
      <c r="E26" s="200"/>
      <c r="F26" s="200"/>
      <c r="G26" s="201"/>
      <c r="H26" s="280">
        <v>0</v>
      </c>
      <c r="I26" s="281"/>
      <c r="J26" s="281"/>
      <c r="K26" s="281"/>
      <c r="L26" s="281"/>
      <c r="M26" s="282"/>
      <c r="N26" s="273" t="s">
        <v>632</v>
      </c>
      <c r="O26" s="274"/>
      <c r="P26" s="274"/>
      <c r="Q26" s="274"/>
      <c r="R26" s="275"/>
      <c r="S26" s="202">
        <v>0</v>
      </c>
      <c r="T26" s="203"/>
      <c r="U26" s="203"/>
      <c r="V26" s="203"/>
      <c r="W26" s="203"/>
      <c r="X26" s="203"/>
      <c r="Y26" s="203"/>
      <c r="Z26" s="203"/>
      <c r="AA26" s="203"/>
      <c r="AB26" s="204"/>
      <c r="AI26" s="152" t="s">
        <v>1088</v>
      </c>
      <c r="AJ26" s="50"/>
      <c r="AK26" s="50"/>
      <c r="AL26" s="50"/>
      <c r="AN26" s="73" t="s">
        <v>932</v>
      </c>
      <c r="AP26" t="s">
        <v>2046</v>
      </c>
      <c r="AQ26" s="64"/>
      <c r="AR26" s="71" t="s">
        <v>865</v>
      </c>
      <c r="AS26" s="71"/>
      <c r="AW26" s="56"/>
      <c r="AX26" s="62" t="s">
        <v>770</v>
      </c>
      <c r="AY26" s="62"/>
      <c r="BH26" s="58"/>
      <c r="BI26" s="59">
        <f>IF(AND(0&lt;BG2,BG2&lt;0.26),0.25,0)</f>
        <v>0</v>
      </c>
    </row>
    <row r="27" spans="1:61" ht="21.75" customHeight="1">
      <c r="A27" s="291" t="s">
        <v>2714</v>
      </c>
      <c r="B27" s="292"/>
      <c r="C27" s="292"/>
      <c r="D27" s="292"/>
      <c r="E27" s="292"/>
      <c r="F27" s="292"/>
      <c r="G27" s="293"/>
      <c r="H27" s="294">
        <v>0</v>
      </c>
      <c r="I27" s="295"/>
      <c r="J27" s="295"/>
      <c r="K27" s="295"/>
      <c r="L27" s="295"/>
      <c r="M27" s="296"/>
      <c r="N27" s="270" t="s">
        <v>633</v>
      </c>
      <c r="O27" s="271"/>
      <c r="P27" s="271"/>
      <c r="Q27" s="271"/>
      <c r="R27" s="272"/>
      <c r="S27" s="267">
        <v>0</v>
      </c>
      <c r="T27" s="268"/>
      <c r="U27" s="268"/>
      <c r="V27" s="268"/>
      <c r="W27" s="268"/>
      <c r="X27" s="268"/>
      <c r="Y27" s="268"/>
      <c r="Z27" s="268"/>
      <c r="AA27" s="268"/>
      <c r="AB27" s="269"/>
      <c r="AI27" s="152" t="s">
        <v>1089</v>
      </c>
      <c r="AJ27" s="50"/>
      <c r="AK27" s="50"/>
      <c r="AL27" s="50"/>
      <c r="AN27" s="73" t="s">
        <v>934</v>
      </c>
      <c r="AP27" t="s">
        <v>2047</v>
      </c>
      <c r="AQ27" s="64"/>
      <c r="AR27" s="71" t="s">
        <v>866</v>
      </c>
      <c r="AS27" s="71"/>
      <c r="AW27" s="56"/>
      <c r="AX27" s="62" t="s">
        <v>771</v>
      </c>
      <c r="AY27" s="62"/>
      <c r="BH27" s="58"/>
      <c r="BI27" s="59"/>
    </row>
    <row r="28" spans="1:61" ht="13.5" customHeight="1" thickBot="1">
      <c r="A28" s="171"/>
      <c r="B28" s="172"/>
      <c r="C28" s="172"/>
      <c r="D28" s="172"/>
      <c r="E28" s="172"/>
      <c r="F28" s="172"/>
      <c r="G28" s="172"/>
      <c r="H28" s="173"/>
      <c r="I28" s="173"/>
      <c r="J28" s="173"/>
      <c r="K28" s="173"/>
      <c r="L28" s="173"/>
      <c r="M28" s="173"/>
      <c r="N28" s="300"/>
      <c r="O28" s="300"/>
      <c r="P28" s="300"/>
      <c r="Q28" s="300"/>
      <c r="R28" s="300"/>
      <c r="S28" s="301"/>
      <c r="T28" s="301"/>
      <c r="U28" s="301"/>
      <c r="V28" s="301"/>
      <c r="W28" s="301"/>
      <c r="X28" s="301"/>
      <c r="Y28" s="301"/>
      <c r="Z28" s="301"/>
      <c r="AA28" s="301"/>
      <c r="AB28" s="302"/>
      <c r="AI28" s="153"/>
      <c r="AJ28" s="50"/>
      <c r="AK28" s="50"/>
      <c r="AL28" s="50"/>
      <c r="AN28" s="73" t="s">
        <v>933</v>
      </c>
      <c r="AP28" t="s">
        <v>2048</v>
      </c>
      <c r="AQ28" s="64"/>
      <c r="AR28" s="71" t="s">
        <v>867</v>
      </c>
      <c r="AS28" s="71"/>
      <c r="AW28" s="56"/>
      <c r="AX28" s="62"/>
      <c r="AY28" s="62"/>
      <c r="BH28" s="58" t="s">
        <v>922</v>
      </c>
      <c r="BI28" s="59">
        <f>SUM(BI1:BI27)</f>
        <v>6</v>
      </c>
    </row>
    <row r="29" spans="1:51" ht="25.5" customHeight="1">
      <c r="A29" s="297" t="s">
        <v>297</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9"/>
      <c r="AI29" s="153"/>
      <c r="AJ29" s="50"/>
      <c r="AK29" s="50"/>
      <c r="AL29" s="50"/>
      <c r="AN29" s="74" t="s">
        <v>1014</v>
      </c>
      <c r="AP29" t="s">
        <v>2049</v>
      </c>
      <c r="AQ29" s="64"/>
      <c r="AR29" s="71" t="s">
        <v>868</v>
      </c>
      <c r="AS29" s="71"/>
      <c r="AW29" s="56"/>
      <c r="AX29" s="62"/>
      <c r="AY29" s="62"/>
    </row>
    <row r="30" spans="1:51" ht="36" customHeight="1">
      <c r="A30" s="303" t="s">
        <v>634</v>
      </c>
      <c r="B30" s="304"/>
      <c r="C30" s="304"/>
      <c r="D30" s="304"/>
      <c r="E30" s="304"/>
      <c r="F30" s="304"/>
      <c r="G30" s="305"/>
      <c r="H30" s="309" t="s">
        <v>635</v>
      </c>
      <c r="I30" s="310"/>
      <c r="J30" s="310"/>
      <c r="K30" s="311"/>
      <c r="L30" s="315" t="s">
        <v>830</v>
      </c>
      <c r="M30" s="316"/>
      <c r="N30" s="316"/>
      <c r="O30" s="316"/>
      <c r="P30" s="316"/>
      <c r="Q30" s="317"/>
      <c r="R30" s="318" t="s">
        <v>677</v>
      </c>
      <c r="S30" s="309" t="s">
        <v>636</v>
      </c>
      <c r="T30" s="310"/>
      <c r="U30" s="311"/>
      <c r="V30" s="318" t="s">
        <v>832</v>
      </c>
      <c r="W30" s="318" t="s">
        <v>637</v>
      </c>
      <c r="X30" s="320" t="s">
        <v>638</v>
      </c>
      <c r="Y30" s="304"/>
      <c r="Z30" s="304"/>
      <c r="AA30" s="304"/>
      <c r="AB30" s="305"/>
      <c r="AI30" s="153"/>
      <c r="AJ30" s="50"/>
      <c r="AK30" s="50"/>
      <c r="AL30" s="50"/>
      <c r="AN30" s="75" t="s">
        <v>1034</v>
      </c>
      <c r="AP30" t="s">
        <v>2050</v>
      </c>
      <c r="AQ30" s="64"/>
      <c r="AR30" s="71" t="s">
        <v>2022</v>
      </c>
      <c r="AS30" s="71"/>
      <c r="AW30" s="56"/>
      <c r="AX30" s="62"/>
      <c r="AY30" s="62"/>
    </row>
    <row r="31" spans="1:51" ht="15" customHeight="1">
      <c r="A31" s="303"/>
      <c r="B31" s="304"/>
      <c r="C31" s="304"/>
      <c r="D31" s="304"/>
      <c r="E31" s="304"/>
      <c r="F31" s="304"/>
      <c r="G31" s="305"/>
      <c r="H31" s="309"/>
      <c r="I31" s="310"/>
      <c r="J31" s="310"/>
      <c r="K31" s="311"/>
      <c r="L31" s="334" t="s">
        <v>2694</v>
      </c>
      <c r="M31" s="334"/>
      <c r="N31" s="334"/>
      <c r="O31" s="334"/>
      <c r="P31" s="334"/>
      <c r="Q31" s="335"/>
      <c r="R31" s="318"/>
      <c r="S31" s="309"/>
      <c r="T31" s="310"/>
      <c r="U31" s="311"/>
      <c r="V31" s="318"/>
      <c r="W31" s="318"/>
      <c r="X31" s="320"/>
      <c r="Y31" s="304"/>
      <c r="Z31" s="304"/>
      <c r="AA31" s="304"/>
      <c r="AB31" s="305"/>
      <c r="AI31" s="153"/>
      <c r="AJ31" s="50"/>
      <c r="AK31" s="50"/>
      <c r="AL31" s="50"/>
      <c r="AN31" s="73" t="s">
        <v>959</v>
      </c>
      <c r="AP31" t="s">
        <v>2051</v>
      </c>
      <c r="AQ31" s="64"/>
      <c r="AR31" s="71" t="s">
        <v>869</v>
      </c>
      <c r="AS31" s="71"/>
      <c r="AW31" s="56"/>
      <c r="AX31" s="62"/>
      <c r="AY31" s="62"/>
    </row>
    <row r="32" spans="1:51" ht="13.5" customHeight="1" thickBot="1">
      <c r="A32" s="306"/>
      <c r="B32" s="307"/>
      <c r="C32" s="307"/>
      <c r="D32" s="307"/>
      <c r="E32" s="307"/>
      <c r="F32" s="307"/>
      <c r="G32" s="308"/>
      <c r="H32" s="312"/>
      <c r="I32" s="313"/>
      <c r="J32" s="313"/>
      <c r="K32" s="314"/>
      <c r="L32" s="336" t="s">
        <v>639</v>
      </c>
      <c r="M32" s="336"/>
      <c r="N32" s="337"/>
      <c r="O32" s="338" t="s">
        <v>640</v>
      </c>
      <c r="P32" s="336"/>
      <c r="Q32" s="337"/>
      <c r="R32" s="319"/>
      <c r="S32" s="312"/>
      <c r="T32" s="313"/>
      <c r="U32" s="314"/>
      <c r="V32" s="319"/>
      <c r="W32" s="319"/>
      <c r="X32" s="321"/>
      <c r="Y32" s="307"/>
      <c r="Z32" s="307"/>
      <c r="AA32" s="307"/>
      <c r="AB32" s="308"/>
      <c r="AI32" s="153"/>
      <c r="AJ32" s="50"/>
      <c r="AK32" s="50"/>
      <c r="AL32" s="50"/>
      <c r="AN32" s="73" t="s">
        <v>960</v>
      </c>
      <c r="AP32" t="s">
        <v>2052</v>
      </c>
      <c r="AQ32" s="64"/>
      <c r="AR32" s="71" t="s">
        <v>870</v>
      </c>
      <c r="AS32" s="71"/>
      <c r="AW32" s="56"/>
      <c r="AX32" s="68"/>
      <c r="AY32" s="62"/>
    </row>
    <row r="33" spans="1:51" ht="18.75">
      <c r="A33" s="322" t="s">
        <v>298</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4"/>
      <c r="AJ33" s="50"/>
      <c r="AK33" s="50"/>
      <c r="AL33" s="50"/>
      <c r="AN33" s="73" t="s">
        <v>961</v>
      </c>
      <c r="AP33" t="s">
        <v>2053</v>
      </c>
      <c r="AQ33" s="64"/>
      <c r="AR33" s="71" t="s">
        <v>871</v>
      </c>
      <c r="AS33" s="71"/>
      <c r="AW33" s="56"/>
      <c r="AX33" s="68"/>
      <c r="AY33" s="62"/>
    </row>
    <row r="34" spans="1:51" ht="20.25" customHeight="1">
      <c r="A34" s="325" t="s">
        <v>2720</v>
      </c>
      <c r="B34" s="326"/>
      <c r="C34" s="326"/>
      <c r="D34" s="326"/>
      <c r="E34" s="326"/>
      <c r="F34" s="326"/>
      <c r="G34" s="327"/>
      <c r="H34" s="325" t="s">
        <v>2721</v>
      </c>
      <c r="I34" s="326"/>
      <c r="J34" s="326"/>
      <c r="K34" s="327"/>
      <c r="L34" s="328">
        <v>42552</v>
      </c>
      <c r="M34" s="329"/>
      <c r="N34" s="330"/>
      <c r="O34" s="329">
        <v>42735</v>
      </c>
      <c r="P34" s="329"/>
      <c r="Q34" s="330"/>
      <c r="R34" s="47">
        <v>0.81</v>
      </c>
      <c r="S34" s="331">
        <f>V34/AE34</f>
        <v>4575.6900000000005</v>
      </c>
      <c r="T34" s="332"/>
      <c r="U34" s="333"/>
      <c r="V34" s="164">
        <f>AH34</f>
        <v>27454.140000000003</v>
      </c>
      <c r="W34" s="112">
        <f>((S34*12)/52)/37.5</f>
        <v>28.158092307692314</v>
      </c>
      <c r="X34" s="184"/>
      <c r="Y34" s="185"/>
      <c r="Z34" s="185"/>
      <c r="AA34" s="185"/>
      <c r="AB34" s="186"/>
      <c r="AE34" s="76">
        <f>$BI$28</f>
        <v>6</v>
      </c>
      <c r="AF34" s="77">
        <f>$H$24/12</f>
        <v>5649</v>
      </c>
      <c r="AG34" s="76">
        <f>AE34*AF34</f>
        <v>33894</v>
      </c>
      <c r="AH34" s="76">
        <f>AG34*R34</f>
        <v>27454.140000000003</v>
      </c>
      <c r="AI34" s="152"/>
      <c r="AJ34" s="50"/>
      <c r="AK34" s="50"/>
      <c r="AL34" s="50"/>
      <c r="AN34" s="73" t="s">
        <v>994</v>
      </c>
      <c r="AP34" t="s">
        <v>2054</v>
      </c>
      <c r="AQ34" s="64"/>
      <c r="AR34" s="71" t="s">
        <v>872</v>
      </c>
      <c r="AS34" s="71"/>
      <c r="AW34" s="56"/>
      <c r="AX34" s="62"/>
      <c r="AY34" s="62"/>
    </row>
    <row r="35" spans="1:51" ht="20.25" customHeight="1">
      <c r="A35" s="325"/>
      <c r="B35" s="326"/>
      <c r="C35" s="326"/>
      <c r="D35" s="326"/>
      <c r="E35" s="326"/>
      <c r="F35" s="326"/>
      <c r="G35" s="327"/>
      <c r="H35" s="325"/>
      <c r="I35" s="326"/>
      <c r="J35" s="326"/>
      <c r="K35" s="327"/>
      <c r="L35" s="328"/>
      <c r="M35" s="329"/>
      <c r="N35" s="330"/>
      <c r="O35" s="329"/>
      <c r="P35" s="329"/>
      <c r="Q35" s="330"/>
      <c r="R35" s="47"/>
      <c r="S35" s="331">
        <f>V35/AE35</f>
        <v>0</v>
      </c>
      <c r="T35" s="332"/>
      <c r="U35" s="333"/>
      <c r="V35" s="164">
        <f>AH35</f>
        <v>0</v>
      </c>
      <c r="W35" s="112">
        <f>((S35*12)/52)/37.5</f>
        <v>0</v>
      </c>
      <c r="X35" s="184"/>
      <c r="Y35" s="185"/>
      <c r="Z35" s="185"/>
      <c r="AA35" s="185"/>
      <c r="AB35" s="186"/>
      <c r="AE35" s="76">
        <f>$BI$28</f>
        <v>6</v>
      </c>
      <c r="AF35" s="77">
        <f>$H$24/12</f>
        <v>5649</v>
      </c>
      <c r="AG35" s="76">
        <f>AE35*AF35</f>
        <v>33894</v>
      </c>
      <c r="AH35" s="76">
        <f>AG35*R35</f>
        <v>0</v>
      </c>
      <c r="AJ35" s="50"/>
      <c r="AK35" s="50"/>
      <c r="AL35" s="50"/>
      <c r="AN35" s="73" t="s">
        <v>975</v>
      </c>
      <c r="AO35" s="68"/>
      <c r="AP35" t="s">
        <v>2055</v>
      </c>
      <c r="AQ35" s="64"/>
      <c r="AR35" s="71" t="s">
        <v>873</v>
      </c>
      <c r="AS35" s="71"/>
      <c r="AW35" s="56"/>
      <c r="AY35" s="62"/>
    </row>
    <row r="36" spans="1:84" ht="19.5" thickBot="1">
      <c r="A36" s="110"/>
      <c r="B36" s="113"/>
      <c r="C36" s="113"/>
      <c r="D36" s="113"/>
      <c r="E36" s="113"/>
      <c r="F36" s="113"/>
      <c r="G36" s="113"/>
      <c r="H36" s="110"/>
      <c r="I36" s="113"/>
      <c r="J36" s="113"/>
      <c r="K36" s="114"/>
      <c r="L36" s="339"/>
      <c r="M36" s="339"/>
      <c r="N36" s="340"/>
      <c r="O36" s="341" t="s">
        <v>641</v>
      </c>
      <c r="P36" s="342"/>
      <c r="Q36" s="343"/>
      <c r="R36" s="115">
        <f>SUM(R34:R35)</f>
        <v>0.81</v>
      </c>
      <c r="S36" s="344">
        <f>SUM(S34:U35)</f>
        <v>4575.6900000000005</v>
      </c>
      <c r="T36" s="345"/>
      <c r="U36" s="346"/>
      <c r="V36" s="116">
        <f>SUM(V34:V35)</f>
        <v>27454.140000000003</v>
      </c>
      <c r="W36" s="117">
        <f>SUM(W34:W35)</f>
        <v>28.158092307692314</v>
      </c>
      <c r="X36" s="347"/>
      <c r="Y36" s="339"/>
      <c r="Z36" s="339"/>
      <c r="AA36" s="339"/>
      <c r="AB36" s="348"/>
      <c r="AI36" s="1"/>
      <c r="AJ36" s="50"/>
      <c r="AK36" s="50"/>
      <c r="AL36" s="50"/>
      <c r="AN36" s="73" t="s">
        <v>976</v>
      </c>
      <c r="AO36" s="68"/>
      <c r="AP36" t="s">
        <v>2056</v>
      </c>
      <c r="AQ36" s="64"/>
      <c r="AR36" s="71" t="s">
        <v>874</v>
      </c>
      <c r="AS36" s="71"/>
      <c r="AT36" s="78"/>
      <c r="AU36" s="78"/>
      <c r="AV36" s="78"/>
      <c r="AW36" s="68"/>
      <c r="AY36" s="68"/>
      <c r="AZ36" s="68"/>
      <c r="BA36" s="68"/>
      <c r="BB36" s="68"/>
      <c r="BC36" s="78"/>
      <c r="BK36" s="78"/>
      <c r="BL36" s="78"/>
      <c r="BM36" s="78"/>
      <c r="BN36" s="78"/>
      <c r="BO36" s="78"/>
      <c r="BP36" s="78"/>
      <c r="BQ36" s="78"/>
      <c r="BR36" s="78"/>
      <c r="BS36" s="78"/>
      <c r="BT36" s="1"/>
      <c r="BU36" s="1"/>
      <c r="BV36" s="1"/>
      <c r="BW36" s="1"/>
      <c r="BX36" s="1"/>
      <c r="BY36" s="1"/>
      <c r="BZ36" s="1"/>
      <c r="CA36" s="1"/>
      <c r="CB36" s="1"/>
      <c r="CC36" s="1"/>
      <c r="CD36" s="1"/>
      <c r="CE36" s="1"/>
      <c r="CF36" s="1"/>
    </row>
    <row r="37" spans="1:84" s="1" customFormat="1" ht="20.25" customHeight="1">
      <c r="A37" s="322" t="s">
        <v>299</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4"/>
      <c r="AC37" s="78"/>
      <c r="AD37" s="78"/>
      <c r="AE37" s="78"/>
      <c r="AF37" s="78"/>
      <c r="AG37" s="78"/>
      <c r="AH37" s="78"/>
      <c r="AI37" s="50"/>
      <c r="AJ37" s="50"/>
      <c r="AK37" s="50"/>
      <c r="AL37" s="50"/>
      <c r="AM37" s="68"/>
      <c r="AN37" s="74" t="s">
        <v>962</v>
      </c>
      <c r="AO37" s="56"/>
      <c r="AP37" t="s">
        <v>2057</v>
      </c>
      <c r="AQ37" s="64"/>
      <c r="AR37" s="71" t="s">
        <v>875</v>
      </c>
      <c r="AS37" s="71"/>
      <c r="AT37" s="50"/>
      <c r="AU37" s="50"/>
      <c r="AV37" s="50"/>
      <c r="AW37" s="68"/>
      <c r="AX37" s="50"/>
      <c r="AY37" s="68"/>
      <c r="AZ37" s="68"/>
      <c r="BA37" s="68"/>
      <c r="BB37" s="68"/>
      <c r="BC37" s="56"/>
      <c r="BD37" s="50"/>
      <c r="BE37" s="50"/>
      <c r="BF37" s="50"/>
      <c r="BG37" s="50"/>
      <c r="BH37" s="50"/>
      <c r="BI37" s="50"/>
      <c r="BJ37" s="50"/>
      <c r="BK37" s="50"/>
      <c r="BL37" s="50"/>
      <c r="BM37" s="50"/>
      <c r="BN37" s="50"/>
      <c r="BO37" s="50"/>
      <c r="BP37" s="50"/>
      <c r="BQ37" s="50"/>
      <c r="BR37" s="50"/>
      <c r="BS37" s="50"/>
      <c r="BT37"/>
      <c r="BU37"/>
      <c r="BV37"/>
      <c r="BW37"/>
      <c r="BX37"/>
      <c r="BY37"/>
      <c r="BZ37"/>
      <c r="CA37"/>
      <c r="CB37"/>
      <c r="CC37"/>
      <c r="CD37"/>
      <c r="CE37"/>
      <c r="CF37"/>
    </row>
    <row r="38" spans="1:51" ht="20.25" customHeight="1">
      <c r="A38" s="325" t="s">
        <v>2722</v>
      </c>
      <c r="B38" s="326"/>
      <c r="C38" s="326"/>
      <c r="D38" s="326"/>
      <c r="E38" s="326"/>
      <c r="F38" s="326"/>
      <c r="G38" s="327"/>
      <c r="H38" s="325" t="s">
        <v>2723</v>
      </c>
      <c r="I38" s="326"/>
      <c r="J38" s="326"/>
      <c r="K38" s="327"/>
      <c r="L38" s="328">
        <v>42552</v>
      </c>
      <c r="M38" s="329"/>
      <c r="N38" s="330"/>
      <c r="O38" s="329">
        <v>42735</v>
      </c>
      <c r="P38" s="329"/>
      <c r="Q38" s="330"/>
      <c r="R38" s="47">
        <v>0.19</v>
      </c>
      <c r="S38" s="331">
        <f aca="true" t="shared" si="0" ref="S38:S47">V38/AE38</f>
        <v>1073.31</v>
      </c>
      <c r="T38" s="332"/>
      <c r="U38" s="333"/>
      <c r="V38" s="164">
        <f aca="true" t="shared" si="1" ref="V38:V47">AH38</f>
        <v>6439.86</v>
      </c>
      <c r="W38" s="112">
        <f aca="true" t="shared" si="2" ref="W38:W44">((S38*12)/52)/37.5</f>
        <v>6.604984615384614</v>
      </c>
      <c r="X38" s="184"/>
      <c r="Y38" s="185"/>
      <c r="Z38" s="185"/>
      <c r="AA38" s="185"/>
      <c r="AB38" s="186"/>
      <c r="AE38" s="76">
        <f aca="true" t="shared" si="3" ref="AE38:AE47">$BI$28</f>
        <v>6</v>
      </c>
      <c r="AF38" s="77">
        <f aca="true" t="shared" si="4" ref="AF38:AF47">$H$24/12</f>
        <v>5649</v>
      </c>
      <c r="AG38" s="76">
        <f aca="true" t="shared" si="5" ref="AG38:AG47">AE38*AF38</f>
        <v>33894</v>
      </c>
      <c r="AH38" s="76">
        <f aca="true" t="shared" si="6" ref="AH38:AH47">AG38*R38</f>
        <v>6439.86</v>
      </c>
      <c r="AJ38" s="50"/>
      <c r="AK38" s="50"/>
      <c r="AL38" s="50"/>
      <c r="AM38" s="68"/>
      <c r="AN38" s="73" t="s">
        <v>995</v>
      </c>
      <c r="AP38" t="s">
        <v>2058</v>
      </c>
      <c r="AQ38" s="64"/>
      <c r="AR38" s="71" t="s">
        <v>876</v>
      </c>
      <c r="AS38" s="71"/>
      <c r="AW38" s="56"/>
      <c r="AY38" s="62"/>
    </row>
    <row r="39" spans="1:56" ht="20.25" customHeight="1">
      <c r="A39" s="325"/>
      <c r="B39" s="326"/>
      <c r="C39" s="326"/>
      <c r="D39" s="326"/>
      <c r="E39" s="326"/>
      <c r="F39" s="326"/>
      <c r="G39" s="327"/>
      <c r="H39" s="325"/>
      <c r="I39" s="326"/>
      <c r="J39" s="326"/>
      <c r="K39" s="327"/>
      <c r="L39" s="328"/>
      <c r="M39" s="329"/>
      <c r="N39" s="330"/>
      <c r="O39" s="329"/>
      <c r="P39" s="329"/>
      <c r="Q39" s="330"/>
      <c r="R39" s="47"/>
      <c r="S39" s="331">
        <f t="shared" si="0"/>
        <v>0</v>
      </c>
      <c r="T39" s="332"/>
      <c r="U39" s="333"/>
      <c r="V39" s="164">
        <f t="shared" si="1"/>
        <v>0</v>
      </c>
      <c r="W39" s="112">
        <f t="shared" si="2"/>
        <v>0</v>
      </c>
      <c r="X39" s="184"/>
      <c r="Y39" s="185"/>
      <c r="Z39" s="185"/>
      <c r="AA39" s="185"/>
      <c r="AB39" s="186"/>
      <c r="AE39" s="76">
        <f t="shared" si="3"/>
        <v>6</v>
      </c>
      <c r="AF39" s="77">
        <f t="shared" si="4"/>
        <v>5649</v>
      </c>
      <c r="AG39" s="76">
        <f t="shared" si="5"/>
        <v>33894</v>
      </c>
      <c r="AH39" s="76">
        <f t="shared" si="6"/>
        <v>0</v>
      </c>
      <c r="AJ39" s="50"/>
      <c r="AK39" s="50"/>
      <c r="AL39" s="50"/>
      <c r="AN39" s="73" t="s">
        <v>1047</v>
      </c>
      <c r="AP39" t="s">
        <v>2059</v>
      </c>
      <c r="AQ39" s="64"/>
      <c r="AR39" s="71" t="s">
        <v>877</v>
      </c>
      <c r="AS39" s="71"/>
      <c r="BD39" s="72"/>
    </row>
    <row r="40" spans="1:56" ht="20.25" customHeight="1">
      <c r="A40" s="325"/>
      <c r="B40" s="326"/>
      <c r="C40" s="326"/>
      <c r="D40" s="326"/>
      <c r="E40" s="326"/>
      <c r="F40" s="326"/>
      <c r="G40" s="327"/>
      <c r="H40" s="325"/>
      <c r="I40" s="326"/>
      <c r="J40" s="326"/>
      <c r="K40" s="327"/>
      <c r="L40" s="328"/>
      <c r="M40" s="329"/>
      <c r="N40" s="330"/>
      <c r="O40" s="329"/>
      <c r="P40" s="329"/>
      <c r="Q40" s="330"/>
      <c r="R40" s="47"/>
      <c r="S40" s="331">
        <f t="shared" si="0"/>
        <v>0</v>
      </c>
      <c r="T40" s="332"/>
      <c r="U40" s="333"/>
      <c r="V40" s="164">
        <f t="shared" si="1"/>
        <v>0</v>
      </c>
      <c r="W40" s="112">
        <f t="shared" si="2"/>
        <v>0</v>
      </c>
      <c r="X40" s="184"/>
      <c r="Y40" s="185"/>
      <c r="Z40" s="185"/>
      <c r="AA40" s="185"/>
      <c r="AB40" s="186"/>
      <c r="AE40" s="76">
        <f t="shared" si="3"/>
        <v>6</v>
      </c>
      <c r="AF40" s="77">
        <f t="shared" si="4"/>
        <v>5649</v>
      </c>
      <c r="AG40" s="76">
        <f t="shared" si="5"/>
        <v>33894</v>
      </c>
      <c r="AH40" s="76">
        <f t="shared" si="6"/>
        <v>0</v>
      </c>
      <c r="AJ40" s="50"/>
      <c r="AK40" s="50"/>
      <c r="AL40" s="50"/>
      <c r="AN40" s="73" t="s">
        <v>1048</v>
      </c>
      <c r="AP40" t="s">
        <v>2060</v>
      </c>
      <c r="AQ40" s="64"/>
      <c r="AR40" s="71" t="s">
        <v>878</v>
      </c>
      <c r="AS40" s="71"/>
      <c r="BD40" s="72"/>
    </row>
    <row r="41" spans="1:45" ht="20.25" customHeight="1">
      <c r="A41" s="325"/>
      <c r="B41" s="326"/>
      <c r="C41" s="326"/>
      <c r="D41" s="326"/>
      <c r="E41" s="326"/>
      <c r="F41" s="326"/>
      <c r="G41" s="327"/>
      <c r="H41" s="325"/>
      <c r="I41" s="326"/>
      <c r="J41" s="326"/>
      <c r="K41" s="327"/>
      <c r="L41" s="328"/>
      <c r="M41" s="329"/>
      <c r="N41" s="330"/>
      <c r="O41" s="329"/>
      <c r="P41" s="329"/>
      <c r="Q41" s="330"/>
      <c r="R41" s="47"/>
      <c r="S41" s="331">
        <f t="shared" si="0"/>
        <v>0</v>
      </c>
      <c r="T41" s="332"/>
      <c r="U41" s="333"/>
      <c r="V41" s="164">
        <f t="shared" si="1"/>
        <v>0</v>
      </c>
      <c r="W41" s="112">
        <f t="shared" si="2"/>
        <v>0</v>
      </c>
      <c r="X41" s="184"/>
      <c r="Y41" s="185"/>
      <c r="Z41" s="185"/>
      <c r="AA41" s="185"/>
      <c r="AB41" s="186"/>
      <c r="AE41" s="76">
        <f t="shared" si="3"/>
        <v>6</v>
      </c>
      <c r="AF41" s="77">
        <f t="shared" si="4"/>
        <v>5649</v>
      </c>
      <c r="AG41" s="76">
        <f t="shared" si="5"/>
        <v>33894</v>
      </c>
      <c r="AH41" s="76">
        <f t="shared" si="6"/>
        <v>0</v>
      </c>
      <c r="AJ41" s="50"/>
      <c r="AK41" s="50"/>
      <c r="AL41" s="50"/>
      <c r="AN41" s="73" t="s">
        <v>964</v>
      </c>
      <c r="AO41" s="68"/>
      <c r="AP41" t="s">
        <v>2061</v>
      </c>
      <c r="AQ41" s="64"/>
      <c r="AR41" s="71" t="s">
        <v>879</v>
      </c>
      <c r="AS41" s="71"/>
    </row>
    <row r="42" spans="1:54" ht="20.25" customHeight="1">
      <c r="A42" s="325"/>
      <c r="B42" s="326"/>
      <c r="C42" s="326"/>
      <c r="D42" s="326"/>
      <c r="E42" s="326"/>
      <c r="F42" s="326"/>
      <c r="G42" s="327"/>
      <c r="H42" s="325"/>
      <c r="I42" s="326"/>
      <c r="J42" s="326"/>
      <c r="K42" s="327"/>
      <c r="L42" s="328"/>
      <c r="M42" s="329"/>
      <c r="N42" s="330"/>
      <c r="O42" s="329"/>
      <c r="P42" s="329"/>
      <c r="Q42" s="330"/>
      <c r="R42" s="47"/>
      <c r="S42" s="331">
        <f t="shared" si="0"/>
        <v>0</v>
      </c>
      <c r="T42" s="332"/>
      <c r="U42" s="333"/>
      <c r="V42" s="164">
        <f t="shared" si="1"/>
        <v>0</v>
      </c>
      <c r="W42" s="112">
        <f t="shared" si="2"/>
        <v>0</v>
      </c>
      <c r="X42" s="184"/>
      <c r="Y42" s="185"/>
      <c r="Z42" s="185"/>
      <c r="AA42" s="185"/>
      <c r="AB42" s="186"/>
      <c r="AE42" s="76">
        <f t="shared" si="3"/>
        <v>6</v>
      </c>
      <c r="AF42" s="77">
        <f t="shared" si="4"/>
        <v>5649</v>
      </c>
      <c r="AG42" s="76">
        <f t="shared" si="5"/>
        <v>33894</v>
      </c>
      <c r="AH42" s="76">
        <f t="shared" si="6"/>
        <v>0</v>
      </c>
      <c r="AJ42" s="50"/>
      <c r="AK42" s="50"/>
      <c r="AL42" s="50"/>
      <c r="AN42" s="73" t="s">
        <v>1021</v>
      </c>
      <c r="AP42" t="s">
        <v>2062</v>
      </c>
      <c r="AQ42" s="64"/>
      <c r="AR42" s="71" t="s">
        <v>880</v>
      </c>
      <c r="AS42" s="71"/>
      <c r="BA42" s="62"/>
      <c r="BB42" s="62"/>
    </row>
    <row r="43" spans="1:54" ht="20.25" customHeight="1">
      <c r="A43" s="325"/>
      <c r="B43" s="326"/>
      <c r="C43" s="326"/>
      <c r="D43" s="326"/>
      <c r="E43" s="326"/>
      <c r="F43" s="326"/>
      <c r="G43" s="327"/>
      <c r="H43" s="325"/>
      <c r="I43" s="326"/>
      <c r="J43" s="326"/>
      <c r="K43" s="327"/>
      <c r="L43" s="328"/>
      <c r="M43" s="329"/>
      <c r="N43" s="330"/>
      <c r="O43" s="329"/>
      <c r="P43" s="329"/>
      <c r="Q43" s="330"/>
      <c r="R43" s="47"/>
      <c r="S43" s="331">
        <f t="shared" si="0"/>
        <v>0</v>
      </c>
      <c r="T43" s="332"/>
      <c r="U43" s="333"/>
      <c r="V43" s="164">
        <f t="shared" si="1"/>
        <v>0</v>
      </c>
      <c r="W43" s="112">
        <f t="shared" si="2"/>
        <v>0</v>
      </c>
      <c r="X43" s="184"/>
      <c r="Y43" s="185"/>
      <c r="Z43" s="185"/>
      <c r="AA43" s="185"/>
      <c r="AB43" s="186"/>
      <c r="AE43" s="76">
        <f t="shared" si="3"/>
        <v>6</v>
      </c>
      <c r="AF43" s="77">
        <f t="shared" si="4"/>
        <v>5649</v>
      </c>
      <c r="AG43" s="76">
        <f t="shared" si="5"/>
        <v>33894</v>
      </c>
      <c r="AH43" s="76">
        <f t="shared" si="6"/>
        <v>0</v>
      </c>
      <c r="AJ43" s="50"/>
      <c r="AK43" s="50"/>
      <c r="AL43" s="50"/>
      <c r="AM43" s="68"/>
      <c r="AN43" s="73" t="s">
        <v>996</v>
      </c>
      <c r="AP43" t="s">
        <v>2063</v>
      </c>
      <c r="AQ43" s="64"/>
      <c r="AR43" s="71" t="s">
        <v>881</v>
      </c>
      <c r="AS43" s="71"/>
      <c r="BA43" s="62" t="s">
        <v>770</v>
      </c>
      <c r="BB43" s="62"/>
    </row>
    <row r="44" spans="1:54" ht="20.25" customHeight="1">
      <c r="A44" s="325"/>
      <c r="B44" s="326"/>
      <c r="C44" s="326"/>
      <c r="D44" s="326"/>
      <c r="E44" s="326"/>
      <c r="F44" s="326"/>
      <c r="G44" s="327"/>
      <c r="H44" s="325"/>
      <c r="I44" s="326"/>
      <c r="J44" s="326"/>
      <c r="K44" s="327"/>
      <c r="L44" s="328"/>
      <c r="M44" s="329"/>
      <c r="N44" s="330"/>
      <c r="O44" s="329"/>
      <c r="P44" s="329"/>
      <c r="Q44" s="330"/>
      <c r="R44" s="47"/>
      <c r="S44" s="331">
        <f t="shared" si="0"/>
        <v>0</v>
      </c>
      <c r="T44" s="332"/>
      <c r="U44" s="333"/>
      <c r="V44" s="164">
        <f t="shared" si="1"/>
        <v>0</v>
      </c>
      <c r="W44" s="112">
        <f t="shared" si="2"/>
        <v>0</v>
      </c>
      <c r="X44" s="184"/>
      <c r="Y44" s="185"/>
      <c r="Z44" s="185"/>
      <c r="AA44" s="185"/>
      <c r="AB44" s="186"/>
      <c r="AE44" s="76">
        <f t="shared" si="3"/>
        <v>6</v>
      </c>
      <c r="AF44" s="77">
        <f t="shared" si="4"/>
        <v>5649</v>
      </c>
      <c r="AG44" s="76">
        <f t="shared" si="5"/>
        <v>33894</v>
      </c>
      <c r="AH44" s="76">
        <f t="shared" si="6"/>
        <v>0</v>
      </c>
      <c r="AJ44" s="50"/>
      <c r="AK44" s="50"/>
      <c r="AL44" s="50"/>
      <c r="AN44" s="75" t="s">
        <v>1036</v>
      </c>
      <c r="AP44" t="s">
        <v>2064</v>
      </c>
      <c r="AQ44" s="64"/>
      <c r="AR44" s="71" t="s">
        <v>882</v>
      </c>
      <c r="AS44" s="71"/>
      <c r="BA44" s="62"/>
      <c r="BB44" s="62"/>
    </row>
    <row r="45" spans="1:56" ht="20.25" customHeight="1">
      <c r="A45" s="325"/>
      <c r="B45" s="326"/>
      <c r="C45" s="326"/>
      <c r="D45" s="326"/>
      <c r="E45" s="326"/>
      <c r="F45" s="326"/>
      <c r="G45" s="327"/>
      <c r="H45" s="325"/>
      <c r="I45" s="326"/>
      <c r="J45" s="326"/>
      <c r="K45" s="327"/>
      <c r="L45" s="328"/>
      <c r="M45" s="329"/>
      <c r="N45" s="330"/>
      <c r="O45" s="329"/>
      <c r="P45" s="329"/>
      <c r="Q45" s="330"/>
      <c r="R45" s="47"/>
      <c r="S45" s="331">
        <f t="shared" si="0"/>
        <v>0</v>
      </c>
      <c r="T45" s="332"/>
      <c r="U45" s="333"/>
      <c r="V45" s="164">
        <f t="shared" si="1"/>
        <v>0</v>
      </c>
      <c r="W45" s="112">
        <f>((S45*12)/52)/37.5</f>
        <v>0</v>
      </c>
      <c r="X45" s="184"/>
      <c r="Y45" s="185"/>
      <c r="Z45" s="185"/>
      <c r="AA45" s="185"/>
      <c r="AB45" s="186"/>
      <c r="AE45" s="76">
        <f t="shared" si="3"/>
        <v>6</v>
      </c>
      <c r="AF45" s="77">
        <f t="shared" si="4"/>
        <v>5649</v>
      </c>
      <c r="AG45" s="76">
        <f t="shared" si="5"/>
        <v>33894</v>
      </c>
      <c r="AH45" s="76">
        <f t="shared" si="6"/>
        <v>0</v>
      </c>
      <c r="AJ45" s="50"/>
      <c r="AK45" s="50"/>
      <c r="AL45" s="50"/>
      <c r="AN45" s="75" t="s">
        <v>1037</v>
      </c>
      <c r="AP45" t="s">
        <v>2065</v>
      </c>
      <c r="AQ45" s="64"/>
      <c r="AR45" s="71" t="s">
        <v>883</v>
      </c>
      <c r="AS45" s="71"/>
      <c r="AZ45" s="68"/>
      <c r="BA45" s="62" t="s">
        <v>770</v>
      </c>
      <c r="BB45" s="68"/>
      <c r="BC45" s="68"/>
      <c r="BD45" s="72"/>
    </row>
    <row r="46" spans="1:54" ht="20.25" customHeight="1">
      <c r="A46" s="325"/>
      <c r="B46" s="326"/>
      <c r="C46" s="326"/>
      <c r="D46" s="326"/>
      <c r="E46" s="326"/>
      <c r="F46" s="326"/>
      <c r="G46" s="327"/>
      <c r="H46" s="325"/>
      <c r="I46" s="326"/>
      <c r="J46" s="326"/>
      <c r="K46" s="327"/>
      <c r="L46" s="328"/>
      <c r="M46" s="329"/>
      <c r="N46" s="330"/>
      <c r="O46" s="329"/>
      <c r="P46" s="329"/>
      <c r="Q46" s="330"/>
      <c r="R46" s="47"/>
      <c r="S46" s="331">
        <f t="shared" si="0"/>
        <v>0</v>
      </c>
      <c r="T46" s="332"/>
      <c r="U46" s="333"/>
      <c r="V46" s="164">
        <f t="shared" si="1"/>
        <v>0</v>
      </c>
      <c r="W46" s="112">
        <f>((S46*12)/52)/37.5</f>
        <v>0</v>
      </c>
      <c r="X46" s="184"/>
      <c r="Y46" s="185"/>
      <c r="Z46" s="185"/>
      <c r="AA46" s="185"/>
      <c r="AB46" s="186"/>
      <c r="AE46" s="76">
        <f t="shared" si="3"/>
        <v>6</v>
      </c>
      <c r="AF46" s="77">
        <f t="shared" si="4"/>
        <v>5649</v>
      </c>
      <c r="AG46" s="76">
        <f t="shared" si="5"/>
        <v>33894</v>
      </c>
      <c r="AH46" s="76">
        <f t="shared" si="6"/>
        <v>0</v>
      </c>
      <c r="AJ46" s="50"/>
      <c r="AK46" s="50"/>
      <c r="AL46" s="50"/>
      <c r="AN46" s="73" t="s">
        <v>977</v>
      </c>
      <c r="AP46" t="s">
        <v>2066</v>
      </c>
      <c r="AQ46" s="64"/>
      <c r="AR46" s="71" t="s">
        <v>884</v>
      </c>
      <c r="AS46" s="71"/>
      <c r="BA46" s="62" t="s">
        <v>770</v>
      </c>
      <c r="BB46" s="62"/>
    </row>
    <row r="47" spans="1:54" ht="20.25" customHeight="1">
      <c r="A47" s="325"/>
      <c r="B47" s="326"/>
      <c r="C47" s="326"/>
      <c r="D47" s="326"/>
      <c r="E47" s="326"/>
      <c r="F47" s="326"/>
      <c r="G47" s="327"/>
      <c r="H47" s="325"/>
      <c r="I47" s="326"/>
      <c r="J47" s="326"/>
      <c r="K47" s="327"/>
      <c r="L47" s="328"/>
      <c r="M47" s="329"/>
      <c r="N47" s="330"/>
      <c r="O47" s="329"/>
      <c r="P47" s="329"/>
      <c r="Q47" s="330"/>
      <c r="R47" s="47"/>
      <c r="S47" s="331">
        <f t="shared" si="0"/>
        <v>0</v>
      </c>
      <c r="T47" s="332"/>
      <c r="U47" s="333"/>
      <c r="V47" s="164">
        <f t="shared" si="1"/>
        <v>0</v>
      </c>
      <c r="W47" s="112">
        <f>((S47*12)/52)/37.5</f>
        <v>0</v>
      </c>
      <c r="X47" s="184"/>
      <c r="Y47" s="185"/>
      <c r="Z47" s="185"/>
      <c r="AA47" s="185"/>
      <c r="AB47" s="186"/>
      <c r="AE47" s="76">
        <f t="shared" si="3"/>
        <v>6</v>
      </c>
      <c r="AF47" s="77">
        <f t="shared" si="4"/>
        <v>5649</v>
      </c>
      <c r="AG47" s="76">
        <f t="shared" si="5"/>
        <v>33894</v>
      </c>
      <c r="AH47" s="76">
        <f t="shared" si="6"/>
        <v>0</v>
      </c>
      <c r="AJ47" s="50"/>
      <c r="AK47" s="50"/>
      <c r="AL47" s="50"/>
      <c r="AN47" s="73" t="s">
        <v>978</v>
      </c>
      <c r="AP47" t="s">
        <v>2067</v>
      </c>
      <c r="AQ47" s="64"/>
      <c r="AR47" s="71" t="s">
        <v>885</v>
      </c>
      <c r="AS47" s="71"/>
      <c r="BA47" s="68" t="s">
        <v>770</v>
      </c>
      <c r="BB47" s="62"/>
    </row>
    <row r="48" spans="1:54" ht="19.5" thickBot="1">
      <c r="A48" s="365" t="s">
        <v>641</v>
      </c>
      <c r="B48" s="366"/>
      <c r="C48" s="366"/>
      <c r="D48" s="366"/>
      <c r="E48" s="366"/>
      <c r="F48" s="366"/>
      <c r="G48" s="366"/>
      <c r="H48" s="366"/>
      <c r="I48" s="366"/>
      <c r="J48" s="366"/>
      <c r="K48" s="366"/>
      <c r="L48" s="366"/>
      <c r="M48" s="366"/>
      <c r="N48" s="366"/>
      <c r="O48" s="366"/>
      <c r="P48" s="366"/>
      <c r="Q48" s="367"/>
      <c r="R48" s="118">
        <f>SUM(R38:R47)</f>
        <v>0.19</v>
      </c>
      <c r="S48" s="344">
        <f>SUM(S38:U47)</f>
        <v>1073.31</v>
      </c>
      <c r="T48" s="345"/>
      <c r="U48" s="346"/>
      <c r="V48" s="116">
        <f>SUM(V38:V47)</f>
        <v>6439.86</v>
      </c>
      <c r="W48" s="117">
        <f>SUM(W38:W47)</f>
        <v>6.604984615384614</v>
      </c>
      <c r="X48" s="347"/>
      <c r="Y48" s="339"/>
      <c r="Z48" s="339"/>
      <c r="AA48" s="339"/>
      <c r="AB48" s="348"/>
      <c r="AJ48" s="50"/>
      <c r="AK48" s="50"/>
      <c r="AL48" s="50"/>
      <c r="AN48" s="73" t="s">
        <v>979</v>
      </c>
      <c r="AP48" t="s">
        <v>2068</v>
      </c>
      <c r="AQ48" s="64"/>
      <c r="AR48" s="71" t="s">
        <v>886</v>
      </c>
      <c r="AS48" s="71"/>
      <c r="BA48" s="62" t="s">
        <v>770</v>
      </c>
      <c r="BB48" s="62"/>
    </row>
    <row r="49" spans="1:54" ht="19.5" thickBot="1">
      <c r="A49" s="353" t="s">
        <v>300</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5"/>
      <c r="AJ49" s="50"/>
      <c r="AK49" s="50"/>
      <c r="AL49" s="50"/>
      <c r="AN49" s="73" t="s">
        <v>936</v>
      </c>
      <c r="AP49" t="s">
        <v>2069</v>
      </c>
      <c r="AQ49" s="64"/>
      <c r="AR49" s="71" t="s">
        <v>887</v>
      </c>
      <c r="AS49" s="71"/>
      <c r="BA49" s="62" t="s">
        <v>770</v>
      </c>
      <c r="BB49" s="62"/>
    </row>
    <row r="50" spans="1:54" ht="20.25" customHeight="1">
      <c r="A50" s="356"/>
      <c r="B50" s="357"/>
      <c r="C50" s="357"/>
      <c r="D50" s="357"/>
      <c r="E50" s="357"/>
      <c r="F50" s="357"/>
      <c r="G50" s="358"/>
      <c r="H50" s="356"/>
      <c r="I50" s="357"/>
      <c r="J50" s="357"/>
      <c r="K50" s="358"/>
      <c r="L50" s="359"/>
      <c r="M50" s="360"/>
      <c r="N50" s="361"/>
      <c r="O50" s="360"/>
      <c r="P50" s="360"/>
      <c r="Q50" s="361"/>
      <c r="R50" s="47"/>
      <c r="S50" s="331">
        <f>V50/AE50</f>
        <v>0</v>
      </c>
      <c r="T50" s="332"/>
      <c r="U50" s="333"/>
      <c r="V50" s="164">
        <f>AH50</f>
        <v>0</v>
      </c>
      <c r="W50" s="119">
        <f>((S50*12)/52)/37.5</f>
        <v>0</v>
      </c>
      <c r="X50" s="349"/>
      <c r="Y50" s="350"/>
      <c r="Z50" s="350"/>
      <c r="AA50" s="350"/>
      <c r="AB50" s="351"/>
      <c r="AE50" s="76">
        <f>$BI$28</f>
        <v>6</v>
      </c>
      <c r="AF50" s="77">
        <f>$H$24/12</f>
        <v>5649</v>
      </c>
      <c r="AG50" s="76">
        <f>AE50*AF50</f>
        <v>33894</v>
      </c>
      <c r="AH50" s="76">
        <f>AG50*R50</f>
        <v>0</v>
      </c>
      <c r="AJ50" s="50"/>
      <c r="AK50" s="50"/>
      <c r="AL50" s="50"/>
      <c r="AN50" s="73" t="s">
        <v>937</v>
      </c>
      <c r="AP50" t="s">
        <v>2070</v>
      </c>
      <c r="AQ50" s="64"/>
      <c r="AR50" s="71" t="s">
        <v>888</v>
      </c>
      <c r="AS50" s="71"/>
      <c r="BA50" s="62"/>
      <c r="BB50" s="62"/>
    </row>
    <row r="51" spans="1:54" ht="20.25" customHeight="1">
      <c r="A51" s="352"/>
      <c r="B51" s="326"/>
      <c r="C51" s="326"/>
      <c r="D51" s="326"/>
      <c r="E51" s="326"/>
      <c r="F51" s="326"/>
      <c r="G51" s="327"/>
      <c r="H51" s="325"/>
      <c r="I51" s="326"/>
      <c r="J51" s="326"/>
      <c r="K51" s="327"/>
      <c r="L51" s="328"/>
      <c r="M51" s="329"/>
      <c r="N51" s="330"/>
      <c r="O51" s="329"/>
      <c r="P51" s="329"/>
      <c r="Q51" s="330"/>
      <c r="R51" s="47"/>
      <c r="S51" s="331">
        <f>V51/AE51</f>
        <v>0</v>
      </c>
      <c r="T51" s="332"/>
      <c r="U51" s="333"/>
      <c r="V51" s="164">
        <f>AH51</f>
        <v>0</v>
      </c>
      <c r="W51" s="112">
        <f>((S51*12)/52)/37.5</f>
        <v>0</v>
      </c>
      <c r="X51" s="184"/>
      <c r="Y51" s="185"/>
      <c r="Z51" s="185"/>
      <c r="AA51" s="185"/>
      <c r="AB51" s="186"/>
      <c r="AE51" s="76">
        <f>$BI$28</f>
        <v>6</v>
      </c>
      <c r="AF51" s="77">
        <f>$H$24/12</f>
        <v>5649</v>
      </c>
      <c r="AG51" s="76">
        <f>AE51*AF51</f>
        <v>33894</v>
      </c>
      <c r="AH51" s="76">
        <f>AG51*R51</f>
        <v>0</v>
      </c>
      <c r="AJ51" s="50"/>
      <c r="AK51" s="50"/>
      <c r="AL51" s="50"/>
      <c r="AN51" s="73" t="s">
        <v>940</v>
      </c>
      <c r="AO51" s="68"/>
      <c r="AP51" t="s">
        <v>2071</v>
      </c>
      <c r="AQ51" s="64"/>
      <c r="AR51" s="71" t="s">
        <v>889</v>
      </c>
      <c r="AS51" s="71"/>
      <c r="BA51" s="62"/>
      <c r="BB51" s="62"/>
    </row>
    <row r="52" spans="1:54" ht="20.25" customHeight="1">
      <c r="A52" s="352"/>
      <c r="B52" s="326"/>
      <c r="C52" s="326"/>
      <c r="D52" s="326"/>
      <c r="E52" s="326"/>
      <c r="F52" s="326"/>
      <c r="G52" s="327"/>
      <c r="H52" s="325"/>
      <c r="I52" s="326"/>
      <c r="J52" s="326"/>
      <c r="K52" s="327"/>
      <c r="L52" s="328"/>
      <c r="M52" s="329"/>
      <c r="N52" s="330"/>
      <c r="O52" s="329"/>
      <c r="P52" s="329"/>
      <c r="Q52" s="330"/>
      <c r="R52" s="47"/>
      <c r="S52" s="331">
        <f>V52/AE52</f>
        <v>0</v>
      </c>
      <c r="T52" s="332"/>
      <c r="U52" s="333"/>
      <c r="V52" s="164">
        <f>AH52</f>
        <v>0</v>
      </c>
      <c r="W52" s="112">
        <f>((S52*12)/52)/37.5</f>
        <v>0</v>
      </c>
      <c r="X52" s="184"/>
      <c r="Y52" s="185"/>
      <c r="Z52" s="185"/>
      <c r="AA52" s="185"/>
      <c r="AB52" s="186"/>
      <c r="AE52" s="76">
        <f>$BI$28</f>
        <v>6</v>
      </c>
      <c r="AF52" s="77">
        <f>$H$24/12</f>
        <v>5649</v>
      </c>
      <c r="AG52" s="76">
        <f>AE52*AF52</f>
        <v>33894</v>
      </c>
      <c r="AH52" s="76">
        <f>AG52*R52</f>
        <v>0</v>
      </c>
      <c r="AJ52" s="50"/>
      <c r="AK52" s="50"/>
      <c r="AL52" s="50"/>
      <c r="AN52" s="73" t="s">
        <v>938</v>
      </c>
      <c r="AP52" t="s">
        <v>2072</v>
      </c>
      <c r="AQ52" s="64"/>
      <c r="AR52" s="71" t="s">
        <v>890</v>
      </c>
      <c r="AS52" s="71"/>
      <c r="BA52" s="62"/>
      <c r="BB52" s="62"/>
    </row>
    <row r="53" spans="1:54" ht="19.5" thickBot="1">
      <c r="A53" s="365" t="s">
        <v>641</v>
      </c>
      <c r="B53" s="366"/>
      <c r="C53" s="366"/>
      <c r="D53" s="366"/>
      <c r="E53" s="366"/>
      <c r="F53" s="366"/>
      <c r="G53" s="366"/>
      <c r="H53" s="366"/>
      <c r="I53" s="366"/>
      <c r="J53" s="366"/>
      <c r="K53" s="366"/>
      <c r="L53" s="366"/>
      <c r="M53" s="366"/>
      <c r="N53" s="366"/>
      <c r="O53" s="366"/>
      <c r="P53" s="366"/>
      <c r="Q53" s="367"/>
      <c r="R53" s="118">
        <f>SUM(R50:R52)</f>
        <v>0</v>
      </c>
      <c r="S53" s="362">
        <f>SUM(S50:U52)</f>
        <v>0</v>
      </c>
      <c r="T53" s="363"/>
      <c r="U53" s="364"/>
      <c r="V53" s="116">
        <f>SUM(V50:V52)</f>
        <v>0</v>
      </c>
      <c r="W53" s="120">
        <f>SUM(W50:W52)</f>
        <v>0</v>
      </c>
      <c r="X53" s="347"/>
      <c r="Y53" s="339"/>
      <c r="Z53" s="339"/>
      <c r="AA53" s="339"/>
      <c r="AB53" s="348"/>
      <c r="AI53" s="152"/>
      <c r="AJ53" s="50"/>
      <c r="AK53" s="50"/>
      <c r="AL53" s="50"/>
      <c r="AM53" s="68"/>
      <c r="AN53" s="73" t="s">
        <v>939</v>
      </c>
      <c r="AO53" s="62"/>
      <c r="AP53" t="s">
        <v>2073</v>
      </c>
      <c r="AQ53" s="64"/>
      <c r="AR53" s="71" t="s">
        <v>891</v>
      </c>
      <c r="AS53" s="71"/>
      <c r="BA53" s="62" t="s">
        <v>770</v>
      </c>
      <c r="BB53" s="62"/>
    </row>
    <row r="54" spans="1:54" ht="18.75">
      <c r="A54" s="322" t="s">
        <v>301</v>
      </c>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4"/>
      <c r="AI54" s="152"/>
      <c r="AJ54" s="50"/>
      <c r="AK54" s="50"/>
      <c r="AL54" s="50"/>
      <c r="AN54" s="73" t="s">
        <v>980</v>
      </c>
      <c r="AO54" s="62"/>
      <c r="AP54" t="s">
        <v>2074</v>
      </c>
      <c r="AQ54" s="64"/>
      <c r="AR54" s="71" t="s">
        <v>892</v>
      </c>
      <c r="AS54" s="71"/>
      <c r="BA54" s="62" t="s">
        <v>770</v>
      </c>
      <c r="BB54" s="62"/>
    </row>
    <row r="55" spans="1:56" ht="20.25" customHeight="1">
      <c r="A55" s="352"/>
      <c r="B55" s="326"/>
      <c r="C55" s="326"/>
      <c r="D55" s="326"/>
      <c r="E55" s="326"/>
      <c r="F55" s="326"/>
      <c r="G55" s="327"/>
      <c r="H55" s="325"/>
      <c r="I55" s="326"/>
      <c r="J55" s="326"/>
      <c r="K55" s="327"/>
      <c r="L55" s="328"/>
      <c r="M55" s="329"/>
      <c r="N55" s="330"/>
      <c r="O55" s="329"/>
      <c r="P55" s="329"/>
      <c r="Q55" s="330"/>
      <c r="R55" s="47"/>
      <c r="S55" s="331">
        <f aca="true" t="shared" si="7" ref="S55:S64">V55/AE55</f>
        <v>0</v>
      </c>
      <c r="T55" s="332"/>
      <c r="U55" s="333"/>
      <c r="V55" s="164">
        <f aca="true" t="shared" si="8" ref="V55:V64">AH55</f>
        <v>0</v>
      </c>
      <c r="W55" s="112">
        <f aca="true" t="shared" si="9" ref="W55:W64">((S55*12)/52)/37.5</f>
        <v>0</v>
      </c>
      <c r="X55" s="184"/>
      <c r="Y55" s="185"/>
      <c r="Z55" s="185"/>
      <c r="AA55" s="185"/>
      <c r="AB55" s="186"/>
      <c r="AE55" s="76">
        <f aca="true" t="shared" si="10" ref="AE55:AE64">$BI$28</f>
        <v>6</v>
      </c>
      <c r="AF55" s="77">
        <f aca="true" t="shared" si="11" ref="AF55:AF64">$H$24/12</f>
        <v>5649</v>
      </c>
      <c r="AG55" s="76">
        <f aca="true" t="shared" si="12" ref="AG55:AG64">AE55*AF55</f>
        <v>33894</v>
      </c>
      <c r="AH55" s="76">
        <f aca="true" t="shared" si="13" ref="AH55:AH64">AG55*R55</f>
        <v>0</v>
      </c>
      <c r="AI55" s="152"/>
      <c r="AJ55" s="50"/>
      <c r="AK55" s="50"/>
      <c r="AL55" s="50"/>
      <c r="AM55" s="62"/>
      <c r="AN55" s="73" t="s">
        <v>981</v>
      </c>
      <c r="AO55" s="62"/>
      <c r="AP55" t="s">
        <v>2075</v>
      </c>
      <c r="AQ55" s="64"/>
      <c r="AR55" s="71" t="s">
        <v>893</v>
      </c>
      <c r="AS55" s="71"/>
      <c r="AZ55" s="68"/>
      <c r="BA55" s="62" t="s">
        <v>770</v>
      </c>
      <c r="BB55" s="68"/>
      <c r="BC55" s="68"/>
      <c r="BD55" s="72"/>
    </row>
    <row r="56" spans="1:54" ht="20.25" customHeight="1">
      <c r="A56" s="352"/>
      <c r="B56" s="326"/>
      <c r="C56" s="326"/>
      <c r="D56" s="326"/>
      <c r="E56" s="326"/>
      <c r="F56" s="326"/>
      <c r="G56" s="327"/>
      <c r="H56" s="325"/>
      <c r="I56" s="326"/>
      <c r="J56" s="326"/>
      <c r="K56" s="327"/>
      <c r="L56" s="328"/>
      <c r="M56" s="329"/>
      <c r="N56" s="330"/>
      <c r="O56" s="329"/>
      <c r="P56" s="329"/>
      <c r="Q56" s="330"/>
      <c r="R56" s="47"/>
      <c r="S56" s="331">
        <f t="shared" si="7"/>
        <v>0</v>
      </c>
      <c r="T56" s="332"/>
      <c r="U56" s="333"/>
      <c r="V56" s="164">
        <f t="shared" si="8"/>
        <v>0</v>
      </c>
      <c r="W56" s="112">
        <f t="shared" si="9"/>
        <v>0</v>
      </c>
      <c r="X56" s="184"/>
      <c r="Y56" s="185"/>
      <c r="Z56" s="185"/>
      <c r="AA56" s="185"/>
      <c r="AB56" s="186"/>
      <c r="AE56" s="76">
        <f t="shared" si="10"/>
        <v>6</v>
      </c>
      <c r="AF56" s="77">
        <f t="shared" si="11"/>
        <v>5649</v>
      </c>
      <c r="AG56" s="76">
        <f t="shared" si="12"/>
        <v>33894</v>
      </c>
      <c r="AH56" s="76">
        <f t="shared" si="13"/>
        <v>0</v>
      </c>
      <c r="AJ56" s="50"/>
      <c r="AK56" s="50"/>
      <c r="AL56" s="50"/>
      <c r="AM56" s="62"/>
      <c r="AN56" s="73" t="s">
        <v>982</v>
      </c>
      <c r="AP56" t="s">
        <v>2076</v>
      </c>
      <c r="AQ56" s="64"/>
      <c r="AR56" s="71" t="s">
        <v>894</v>
      </c>
      <c r="AS56" s="71"/>
      <c r="BA56" s="62" t="s">
        <v>770</v>
      </c>
      <c r="BB56" s="62"/>
    </row>
    <row r="57" spans="1:56" ht="20.25" customHeight="1">
      <c r="A57" s="352"/>
      <c r="B57" s="326"/>
      <c r="C57" s="326"/>
      <c r="D57" s="326"/>
      <c r="E57" s="326"/>
      <c r="F57" s="326"/>
      <c r="G57" s="327"/>
      <c r="H57" s="325"/>
      <c r="I57" s="326"/>
      <c r="J57" s="326"/>
      <c r="K57" s="327"/>
      <c r="L57" s="328"/>
      <c r="M57" s="329"/>
      <c r="N57" s="330"/>
      <c r="O57" s="329"/>
      <c r="P57" s="329"/>
      <c r="Q57" s="330"/>
      <c r="R57" s="47"/>
      <c r="S57" s="331">
        <f t="shared" si="7"/>
        <v>0</v>
      </c>
      <c r="T57" s="332"/>
      <c r="U57" s="333"/>
      <c r="V57" s="164">
        <f t="shared" si="8"/>
        <v>0</v>
      </c>
      <c r="W57" s="112">
        <f t="shared" si="9"/>
        <v>0</v>
      </c>
      <c r="X57" s="184"/>
      <c r="Y57" s="185"/>
      <c r="Z57" s="185"/>
      <c r="AA57" s="185"/>
      <c r="AB57" s="186"/>
      <c r="AE57" s="76">
        <f t="shared" si="10"/>
        <v>6</v>
      </c>
      <c r="AF57" s="77">
        <f t="shared" si="11"/>
        <v>5649</v>
      </c>
      <c r="AG57" s="76">
        <f t="shared" si="12"/>
        <v>33894</v>
      </c>
      <c r="AH57" s="76">
        <f t="shared" si="13"/>
        <v>0</v>
      </c>
      <c r="AJ57" s="50"/>
      <c r="AK57" s="50"/>
      <c r="AL57" s="50"/>
      <c r="AM57" s="62"/>
      <c r="AN57" s="73" t="s">
        <v>983</v>
      </c>
      <c r="AP57" t="s">
        <v>2077</v>
      </c>
      <c r="AQ57" s="64"/>
      <c r="AR57" s="71" t="s">
        <v>895</v>
      </c>
      <c r="AS57" s="71"/>
      <c r="AZ57" s="62"/>
      <c r="BA57" s="62" t="s">
        <v>770</v>
      </c>
      <c r="BB57" s="62"/>
      <c r="BC57" s="62"/>
      <c r="BD57" s="80"/>
    </row>
    <row r="58" spans="1:56" ht="20.25" customHeight="1">
      <c r="A58" s="352"/>
      <c r="B58" s="326"/>
      <c r="C58" s="326"/>
      <c r="D58" s="326"/>
      <c r="E58" s="326"/>
      <c r="F58" s="326"/>
      <c r="G58" s="327"/>
      <c r="H58" s="325"/>
      <c r="I58" s="326"/>
      <c r="J58" s="326"/>
      <c r="K58" s="327"/>
      <c r="L58" s="328"/>
      <c r="M58" s="329"/>
      <c r="N58" s="330"/>
      <c r="O58" s="329"/>
      <c r="P58" s="329"/>
      <c r="Q58" s="330"/>
      <c r="R58" s="47"/>
      <c r="S58" s="331">
        <f t="shared" si="7"/>
        <v>0</v>
      </c>
      <c r="T58" s="332"/>
      <c r="U58" s="333"/>
      <c r="V58" s="164">
        <f t="shared" si="8"/>
        <v>0</v>
      </c>
      <c r="W58" s="112">
        <f t="shared" si="9"/>
        <v>0</v>
      </c>
      <c r="X58" s="184"/>
      <c r="Y58" s="185"/>
      <c r="Z58" s="185"/>
      <c r="AA58" s="185"/>
      <c r="AB58" s="186"/>
      <c r="AE58" s="76">
        <f t="shared" si="10"/>
        <v>6</v>
      </c>
      <c r="AF58" s="77">
        <f t="shared" si="11"/>
        <v>5649</v>
      </c>
      <c r="AG58" s="76">
        <f t="shared" si="12"/>
        <v>33894</v>
      </c>
      <c r="AH58" s="76">
        <f t="shared" si="13"/>
        <v>0</v>
      </c>
      <c r="AJ58" s="50"/>
      <c r="AK58" s="50"/>
      <c r="AL58" s="50"/>
      <c r="AN58" s="73" t="s">
        <v>984</v>
      </c>
      <c r="AP58" t="s">
        <v>2078</v>
      </c>
      <c r="AQ58" s="64"/>
      <c r="AR58" s="71" t="s">
        <v>896</v>
      </c>
      <c r="AS58" s="71"/>
      <c r="AZ58" s="62"/>
      <c r="BA58" s="62"/>
      <c r="BB58" s="62"/>
      <c r="BC58" s="62"/>
      <c r="BD58" s="80"/>
    </row>
    <row r="59" spans="1:56" ht="20.25" customHeight="1">
      <c r="A59" s="352"/>
      <c r="B59" s="326"/>
      <c r="C59" s="326"/>
      <c r="D59" s="326"/>
      <c r="E59" s="326"/>
      <c r="F59" s="326"/>
      <c r="G59" s="327"/>
      <c r="H59" s="325"/>
      <c r="I59" s="326"/>
      <c r="J59" s="326"/>
      <c r="K59" s="327"/>
      <c r="L59" s="328"/>
      <c r="M59" s="329"/>
      <c r="N59" s="330"/>
      <c r="O59" s="329"/>
      <c r="P59" s="329"/>
      <c r="Q59" s="330"/>
      <c r="R59" s="47"/>
      <c r="S59" s="331">
        <f t="shared" si="7"/>
        <v>0</v>
      </c>
      <c r="T59" s="332"/>
      <c r="U59" s="333"/>
      <c r="V59" s="164">
        <f t="shared" si="8"/>
        <v>0</v>
      </c>
      <c r="W59" s="112">
        <f t="shared" si="9"/>
        <v>0</v>
      </c>
      <c r="X59" s="184"/>
      <c r="Y59" s="185"/>
      <c r="Z59" s="185"/>
      <c r="AA59" s="185"/>
      <c r="AB59" s="186"/>
      <c r="AE59" s="76">
        <f t="shared" si="10"/>
        <v>6</v>
      </c>
      <c r="AF59" s="77">
        <f t="shared" si="11"/>
        <v>5649</v>
      </c>
      <c r="AG59" s="76">
        <f t="shared" si="12"/>
        <v>33894</v>
      </c>
      <c r="AH59" s="76">
        <f t="shared" si="13"/>
        <v>0</v>
      </c>
      <c r="AJ59" s="50"/>
      <c r="AK59" s="50"/>
      <c r="AL59" s="50"/>
      <c r="AN59" s="73" t="s">
        <v>985</v>
      </c>
      <c r="AP59" t="s">
        <v>2079</v>
      </c>
      <c r="AR59" s="71" t="s">
        <v>897</v>
      </c>
      <c r="AS59" s="71"/>
      <c r="AZ59" s="62"/>
      <c r="BA59" s="62"/>
      <c r="BB59" s="62"/>
      <c r="BC59" s="62"/>
      <c r="BD59" s="80"/>
    </row>
    <row r="60" spans="1:54" ht="20.25" customHeight="1">
      <c r="A60" s="352"/>
      <c r="B60" s="326"/>
      <c r="C60" s="326"/>
      <c r="D60" s="326"/>
      <c r="E60" s="326"/>
      <c r="F60" s="326"/>
      <c r="G60" s="327"/>
      <c r="H60" s="325"/>
      <c r="I60" s="326"/>
      <c r="J60" s="326"/>
      <c r="K60" s="327"/>
      <c r="L60" s="328"/>
      <c r="M60" s="329"/>
      <c r="N60" s="330"/>
      <c r="O60" s="329"/>
      <c r="P60" s="329"/>
      <c r="Q60" s="330"/>
      <c r="R60" s="47"/>
      <c r="S60" s="331">
        <f t="shared" si="7"/>
        <v>0</v>
      </c>
      <c r="T60" s="332"/>
      <c r="U60" s="333"/>
      <c r="V60" s="164">
        <f t="shared" si="8"/>
        <v>0</v>
      </c>
      <c r="W60" s="112">
        <f t="shared" si="9"/>
        <v>0</v>
      </c>
      <c r="X60" s="184"/>
      <c r="Y60" s="185"/>
      <c r="Z60" s="185"/>
      <c r="AA60" s="185"/>
      <c r="AB60" s="186"/>
      <c r="AE60" s="76">
        <f t="shared" si="10"/>
        <v>6</v>
      </c>
      <c r="AF60" s="77">
        <f t="shared" si="11"/>
        <v>5649</v>
      </c>
      <c r="AG60" s="76">
        <f t="shared" si="12"/>
        <v>33894</v>
      </c>
      <c r="AH60" s="76">
        <f t="shared" si="13"/>
        <v>0</v>
      </c>
      <c r="AJ60" s="50"/>
      <c r="AK60" s="50"/>
      <c r="AL60" s="50"/>
      <c r="AN60" s="73" t="s">
        <v>1003</v>
      </c>
      <c r="AP60" t="s">
        <v>2080</v>
      </c>
      <c r="AR60" s="71" t="s">
        <v>898</v>
      </c>
      <c r="AS60" s="71"/>
      <c r="BA60" s="62"/>
      <c r="BB60" s="62"/>
    </row>
    <row r="61" spans="1:54" ht="20.25" customHeight="1">
      <c r="A61" s="352"/>
      <c r="B61" s="326"/>
      <c r="C61" s="326"/>
      <c r="D61" s="326"/>
      <c r="E61" s="326"/>
      <c r="F61" s="326"/>
      <c r="G61" s="327"/>
      <c r="H61" s="325"/>
      <c r="I61" s="326"/>
      <c r="J61" s="326"/>
      <c r="K61" s="327"/>
      <c r="L61" s="328"/>
      <c r="M61" s="329"/>
      <c r="N61" s="330"/>
      <c r="O61" s="329"/>
      <c r="P61" s="329"/>
      <c r="Q61" s="330"/>
      <c r="R61" s="47"/>
      <c r="S61" s="331">
        <f t="shared" si="7"/>
        <v>0</v>
      </c>
      <c r="T61" s="332"/>
      <c r="U61" s="333"/>
      <c r="V61" s="164">
        <f t="shared" si="8"/>
        <v>0</v>
      </c>
      <c r="W61" s="112">
        <f t="shared" si="9"/>
        <v>0</v>
      </c>
      <c r="X61" s="184"/>
      <c r="Y61" s="185"/>
      <c r="Z61" s="185"/>
      <c r="AA61" s="185"/>
      <c r="AB61" s="186"/>
      <c r="AE61" s="76">
        <f t="shared" si="10"/>
        <v>6</v>
      </c>
      <c r="AF61" s="77">
        <f t="shared" si="11"/>
        <v>5649</v>
      </c>
      <c r="AG61" s="76">
        <f t="shared" si="12"/>
        <v>33894</v>
      </c>
      <c r="AH61" s="76">
        <f t="shared" si="13"/>
        <v>0</v>
      </c>
      <c r="AJ61" s="50"/>
      <c r="AK61" s="50"/>
      <c r="AL61" s="50"/>
      <c r="AN61" s="75" t="s">
        <v>1038</v>
      </c>
      <c r="AP61" t="s">
        <v>2081</v>
      </c>
      <c r="AQ61" s="64"/>
      <c r="AR61" s="71" t="s">
        <v>899</v>
      </c>
      <c r="AS61" s="71"/>
      <c r="AX61" s="78"/>
      <c r="BA61" s="68"/>
      <c r="BB61" s="62"/>
    </row>
    <row r="62" spans="1:54" ht="20.25" customHeight="1">
      <c r="A62" s="352"/>
      <c r="B62" s="326"/>
      <c r="C62" s="326"/>
      <c r="D62" s="326"/>
      <c r="E62" s="326"/>
      <c r="F62" s="326"/>
      <c r="G62" s="327"/>
      <c r="H62" s="325"/>
      <c r="I62" s="326"/>
      <c r="J62" s="326"/>
      <c r="K62" s="327"/>
      <c r="L62" s="328"/>
      <c r="M62" s="329"/>
      <c r="N62" s="330"/>
      <c r="O62" s="329"/>
      <c r="P62" s="329"/>
      <c r="Q62" s="330"/>
      <c r="R62" s="47"/>
      <c r="S62" s="331">
        <f t="shared" si="7"/>
        <v>0</v>
      </c>
      <c r="T62" s="332"/>
      <c r="U62" s="333"/>
      <c r="V62" s="164">
        <f t="shared" si="8"/>
        <v>0</v>
      </c>
      <c r="W62" s="112">
        <f t="shared" si="9"/>
        <v>0</v>
      </c>
      <c r="X62" s="184"/>
      <c r="Y62" s="185"/>
      <c r="Z62" s="185"/>
      <c r="AA62" s="185"/>
      <c r="AB62" s="186"/>
      <c r="AE62" s="76">
        <f t="shared" si="10"/>
        <v>6</v>
      </c>
      <c r="AF62" s="77">
        <f t="shared" si="11"/>
        <v>5649</v>
      </c>
      <c r="AG62" s="76">
        <f t="shared" si="12"/>
        <v>33894</v>
      </c>
      <c r="AH62" s="76">
        <f t="shared" si="13"/>
        <v>0</v>
      </c>
      <c r="AJ62" s="50"/>
      <c r="AK62" s="50"/>
      <c r="AL62" s="50"/>
      <c r="AN62" s="75" t="s">
        <v>1039</v>
      </c>
      <c r="AP62" t="s">
        <v>2082</v>
      </c>
      <c r="AR62" s="71" t="s">
        <v>900</v>
      </c>
      <c r="AS62" s="71"/>
      <c r="BA62" s="62"/>
      <c r="BB62" s="62"/>
    </row>
    <row r="63" spans="1:54" ht="20.25" customHeight="1">
      <c r="A63" s="352"/>
      <c r="B63" s="326"/>
      <c r="C63" s="326"/>
      <c r="D63" s="326"/>
      <c r="E63" s="326"/>
      <c r="F63" s="326"/>
      <c r="G63" s="327"/>
      <c r="H63" s="325"/>
      <c r="I63" s="326"/>
      <c r="J63" s="326"/>
      <c r="K63" s="327"/>
      <c r="L63" s="328"/>
      <c r="M63" s="329"/>
      <c r="N63" s="330"/>
      <c r="O63" s="329"/>
      <c r="P63" s="329"/>
      <c r="Q63" s="330"/>
      <c r="R63" s="47"/>
      <c r="S63" s="331">
        <f t="shared" si="7"/>
        <v>0</v>
      </c>
      <c r="T63" s="332"/>
      <c r="U63" s="333"/>
      <c r="V63" s="164">
        <f t="shared" si="8"/>
        <v>0</v>
      </c>
      <c r="W63" s="112">
        <f t="shared" si="9"/>
        <v>0</v>
      </c>
      <c r="X63" s="184"/>
      <c r="Y63" s="185"/>
      <c r="Z63" s="185"/>
      <c r="AA63" s="185"/>
      <c r="AB63" s="186"/>
      <c r="AE63" s="76">
        <f t="shared" si="10"/>
        <v>6</v>
      </c>
      <c r="AF63" s="77">
        <f t="shared" si="11"/>
        <v>5649</v>
      </c>
      <c r="AG63" s="76">
        <f t="shared" si="12"/>
        <v>33894</v>
      </c>
      <c r="AH63" s="76">
        <f t="shared" si="13"/>
        <v>0</v>
      </c>
      <c r="AJ63" s="50"/>
      <c r="AK63" s="50"/>
      <c r="AL63" s="50"/>
      <c r="AN63" s="75" t="s">
        <v>1040</v>
      </c>
      <c r="AP63" t="s">
        <v>2083</v>
      </c>
      <c r="AR63" s="71" t="s">
        <v>901</v>
      </c>
      <c r="AS63" s="71"/>
      <c r="BA63" s="62"/>
      <c r="BB63" s="62"/>
    </row>
    <row r="64" spans="1:54" ht="20.25" customHeight="1">
      <c r="A64" s="352"/>
      <c r="B64" s="326"/>
      <c r="C64" s="326"/>
      <c r="D64" s="326"/>
      <c r="E64" s="326"/>
      <c r="F64" s="326"/>
      <c r="G64" s="327"/>
      <c r="H64" s="325"/>
      <c r="I64" s="326"/>
      <c r="J64" s="326"/>
      <c r="K64" s="327"/>
      <c r="L64" s="328"/>
      <c r="M64" s="329"/>
      <c r="N64" s="330"/>
      <c r="O64" s="329"/>
      <c r="P64" s="329"/>
      <c r="Q64" s="330"/>
      <c r="R64" s="47"/>
      <c r="S64" s="331">
        <f t="shared" si="7"/>
        <v>0</v>
      </c>
      <c r="T64" s="332"/>
      <c r="U64" s="333"/>
      <c r="V64" s="164">
        <f t="shared" si="8"/>
        <v>0</v>
      </c>
      <c r="W64" s="112">
        <f t="shared" si="9"/>
        <v>0</v>
      </c>
      <c r="X64" s="184"/>
      <c r="Y64" s="185"/>
      <c r="Z64" s="185"/>
      <c r="AA64" s="185"/>
      <c r="AB64" s="186"/>
      <c r="AE64" s="76">
        <f t="shared" si="10"/>
        <v>6</v>
      </c>
      <c r="AF64" s="77">
        <f t="shared" si="11"/>
        <v>5649</v>
      </c>
      <c r="AG64" s="76">
        <f t="shared" si="12"/>
        <v>33894</v>
      </c>
      <c r="AH64" s="76">
        <f t="shared" si="13"/>
        <v>0</v>
      </c>
      <c r="AJ64" s="50"/>
      <c r="AK64" s="50"/>
      <c r="AL64" s="50"/>
      <c r="AN64" s="73" t="s">
        <v>997</v>
      </c>
      <c r="AP64" t="s">
        <v>2084</v>
      </c>
      <c r="AQ64" s="64"/>
      <c r="AR64" s="71" t="s">
        <v>902</v>
      </c>
      <c r="AS64" s="71"/>
      <c r="BA64" s="67" t="s">
        <v>772</v>
      </c>
      <c r="BB64" s="62"/>
    </row>
    <row r="65" spans="1:84" ht="20.25" customHeight="1">
      <c r="A65" s="410" t="s">
        <v>641</v>
      </c>
      <c r="B65" s="411"/>
      <c r="C65" s="411"/>
      <c r="D65" s="411"/>
      <c r="E65" s="411"/>
      <c r="F65" s="411"/>
      <c r="G65" s="411"/>
      <c r="H65" s="411"/>
      <c r="I65" s="411"/>
      <c r="J65" s="411"/>
      <c r="K65" s="411"/>
      <c r="L65" s="411"/>
      <c r="M65" s="411"/>
      <c r="N65" s="411"/>
      <c r="O65" s="411"/>
      <c r="P65" s="411"/>
      <c r="Q65" s="412"/>
      <c r="R65" s="121">
        <f>SUM(R55:R64)</f>
        <v>0</v>
      </c>
      <c r="S65" s="413">
        <f>SUM(S55:U64)</f>
        <v>0</v>
      </c>
      <c r="T65" s="414"/>
      <c r="U65" s="415"/>
      <c r="V65" s="122">
        <f>SUM(V55:V64)</f>
        <v>0</v>
      </c>
      <c r="W65" s="123">
        <f>SUM(W55:W64)</f>
        <v>0</v>
      </c>
      <c r="X65" s="368"/>
      <c r="Y65" s="369"/>
      <c r="Z65" s="369"/>
      <c r="AA65" s="369"/>
      <c r="AB65" s="370"/>
      <c r="AI65" s="1"/>
      <c r="AJ65" s="50"/>
      <c r="AK65" s="50"/>
      <c r="AL65" s="50"/>
      <c r="AN65" s="73" t="s">
        <v>998</v>
      </c>
      <c r="AP65" t="s">
        <v>2085</v>
      </c>
      <c r="AR65" s="71" t="s">
        <v>903</v>
      </c>
      <c r="AS65" s="71"/>
      <c r="AT65" s="78"/>
      <c r="AU65" s="78"/>
      <c r="AV65" s="78"/>
      <c r="AW65" s="78"/>
      <c r="AY65" s="78"/>
      <c r="BA65" s="67"/>
      <c r="BB65" s="62"/>
      <c r="BK65" s="78"/>
      <c r="BL65" s="78"/>
      <c r="BM65" s="78"/>
      <c r="BN65" s="78"/>
      <c r="BO65" s="78"/>
      <c r="BP65" s="78"/>
      <c r="BQ65" s="78"/>
      <c r="BR65" s="78"/>
      <c r="BS65" s="78"/>
      <c r="BT65" s="1"/>
      <c r="BU65" s="1"/>
      <c r="BV65" s="1"/>
      <c r="BW65" s="1"/>
      <c r="BX65" s="1"/>
      <c r="BY65" s="1"/>
      <c r="BZ65" s="1"/>
      <c r="CA65" s="1"/>
      <c r="CB65" s="1"/>
      <c r="CC65" s="1"/>
      <c r="CD65" s="1"/>
      <c r="CE65" s="1"/>
      <c r="CF65" s="1"/>
    </row>
    <row r="66" spans="1:84" s="1" customFormat="1" ht="20.25" customHeight="1" thickBot="1">
      <c r="A66" s="371" t="s">
        <v>928</v>
      </c>
      <c r="B66" s="372"/>
      <c r="C66" s="372"/>
      <c r="D66" s="372"/>
      <c r="E66" s="372"/>
      <c r="F66" s="372"/>
      <c r="G66" s="372"/>
      <c r="H66" s="372"/>
      <c r="I66" s="372"/>
      <c r="J66" s="372"/>
      <c r="K66" s="372"/>
      <c r="L66" s="372"/>
      <c r="M66" s="372"/>
      <c r="N66" s="372"/>
      <c r="O66" s="372"/>
      <c r="P66" s="372"/>
      <c r="Q66" s="373"/>
      <c r="R66" s="174">
        <f>R36+R48+R53+R65</f>
        <v>1</v>
      </c>
      <c r="S66" s="374">
        <f>S65+S53+S48+S36</f>
        <v>5649</v>
      </c>
      <c r="T66" s="375"/>
      <c r="U66" s="376"/>
      <c r="V66" s="124">
        <f>V65+V53+V48+V36</f>
        <v>33894</v>
      </c>
      <c r="W66" s="124">
        <f>W65+W53+W48+W36</f>
        <v>34.76307692307693</v>
      </c>
      <c r="X66" s="377"/>
      <c r="Y66" s="378"/>
      <c r="Z66" s="378"/>
      <c r="AA66" s="378"/>
      <c r="AB66" s="379"/>
      <c r="AC66" s="78"/>
      <c r="AD66" s="78"/>
      <c r="AE66" s="149">
        <f>12-AE64</f>
        <v>6</v>
      </c>
      <c r="AF66" s="151">
        <f>AF64*AE66</f>
        <v>33894</v>
      </c>
      <c r="AG66" s="150">
        <f>V66+AF66</f>
        <v>67788</v>
      </c>
      <c r="AH66" s="78"/>
      <c r="AI66" s="50"/>
      <c r="AJ66" s="50"/>
      <c r="AK66" s="50"/>
      <c r="AL66" s="50"/>
      <c r="AM66" s="56"/>
      <c r="AN66" s="73" t="s">
        <v>866</v>
      </c>
      <c r="AO66" s="81"/>
      <c r="AP66" t="s">
        <v>2086</v>
      </c>
      <c r="AQ66" s="64"/>
      <c r="AR66" s="71" t="s">
        <v>904</v>
      </c>
      <c r="AS66" s="71"/>
      <c r="AT66" s="50"/>
      <c r="AU66" s="50"/>
      <c r="AV66" s="50"/>
      <c r="AW66" s="50"/>
      <c r="AX66" s="50"/>
      <c r="AY66" s="50"/>
      <c r="AZ66" s="56"/>
      <c r="BA66" s="67"/>
      <c r="BB66" s="62"/>
      <c r="BC66" s="56"/>
      <c r="BD66" s="50"/>
      <c r="BE66" s="50"/>
      <c r="BF66" s="50"/>
      <c r="BG66" s="50"/>
      <c r="BH66" s="50"/>
      <c r="BI66" s="50"/>
      <c r="BJ66" s="50"/>
      <c r="BK66" s="50"/>
      <c r="BL66" s="50"/>
      <c r="BM66" s="50"/>
      <c r="BN66" s="50"/>
      <c r="BO66" s="50"/>
      <c r="BP66" s="50"/>
      <c r="BQ66" s="50"/>
      <c r="BR66" s="50"/>
      <c r="BS66" s="50"/>
      <c r="BT66"/>
      <c r="BU66"/>
      <c r="BV66"/>
      <c r="BW66"/>
      <c r="BX66"/>
      <c r="BY66"/>
      <c r="BZ66"/>
      <c r="CA66"/>
      <c r="CB66"/>
      <c r="CC66"/>
      <c r="CD66"/>
      <c r="CE66"/>
      <c r="CF66"/>
    </row>
    <row r="67" spans="1:54" ht="21.75" customHeight="1">
      <c r="A67" s="322" t="s">
        <v>2689</v>
      </c>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4"/>
      <c r="AJ67" s="50"/>
      <c r="AK67" s="50"/>
      <c r="AL67" s="50"/>
      <c r="AN67" s="73" t="s">
        <v>986</v>
      </c>
      <c r="AO67" s="81"/>
      <c r="AP67" t="s">
        <v>2087</v>
      </c>
      <c r="AQ67" s="64"/>
      <c r="AR67" s="71" t="s">
        <v>905</v>
      </c>
      <c r="AS67" s="71"/>
      <c r="BA67" s="67"/>
      <c r="BB67" s="62"/>
    </row>
    <row r="68" spans="1:54" ht="20.25" customHeight="1">
      <c r="A68" s="352"/>
      <c r="B68" s="326"/>
      <c r="C68" s="326"/>
      <c r="D68" s="326"/>
      <c r="E68" s="326"/>
      <c r="F68" s="326"/>
      <c r="G68" s="327"/>
      <c r="H68" s="325"/>
      <c r="I68" s="326"/>
      <c r="J68" s="326"/>
      <c r="K68" s="327"/>
      <c r="L68" s="328"/>
      <c r="M68" s="329"/>
      <c r="N68" s="330"/>
      <c r="O68" s="329"/>
      <c r="P68" s="329"/>
      <c r="Q68" s="330"/>
      <c r="R68" s="47"/>
      <c r="S68" s="331"/>
      <c r="T68" s="332"/>
      <c r="U68" s="333"/>
      <c r="V68" s="164">
        <v>0</v>
      </c>
      <c r="W68" s="112">
        <f>((S68*12)/52)/37.5</f>
        <v>0</v>
      </c>
      <c r="X68" s="184"/>
      <c r="Y68" s="185"/>
      <c r="Z68" s="185"/>
      <c r="AA68" s="185"/>
      <c r="AB68" s="186"/>
      <c r="AJ68" s="50"/>
      <c r="AK68" s="50"/>
      <c r="AL68" s="50"/>
      <c r="AN68" s="73" t="s">
        <v>986</v>
      </c>
      <c r="AO68" s="81"/>
      <c r="AP68" t="s">
        <v>2088</v>
      </c>
      <c r="AQ68" s="64"/>
      <c r="AR68" s="71" t="s">
        <v>906</v>
      </c>
      <c r="AS68" s="71"/>
      <c r="BA68" s="67" t="s">
        <v>773</v>
      </c>
      <c r="BB68" s="62"/>
    </row>
    <row r="69" spans="1:54" ht="20.25" customHeight="1">
      <c r="A69" s="352"/>
      <c r="B69" s="326"/>
      <c r="C69" s="326"/>
      <c r="D69" s="326"/>
      <c r="E69" s="326"/>
      <c r="F69" s="326"/>
      <c r="G69" s="327"/>
      <c r="H69" s="325"/>
      <c r="I69" s="326"/>
      <c r="J69" s="326"/>
      <c r="K69" s="327"/>
      <c r="L69" s="328"/>
      <c r="M69" s="329"/>
      <c r="N69" s="330"/>
      <c r="O69" s="329"/>
      <c r="P69" s="329"/>
      <c r="Q69" s="330"/>
      <c r="R69" s="47"/>
      <c r="S69" s="331"/>
      <c r="T69" s="332"/>
      <c r="U69" s="333"/>
      <c r="V69" s="164">
        <v>0</v>
      </c>
      <c r="W69" s="112">
        <f>((S69*12)/52)/37.5</f>
        <v>0</v>
      </c>
      <c r="X69" s="184"/>
      <c r="Y69" s="185"/>
      <c r="Z69" s="185"/>
      <c r="AA69" s="185"/>
      <c r="AB69" s="186"/>
      <c r="AJ69" s="50"/>
      <c r="AK69" s="50"/>
      <c r="AL69" s="50"/>
      <c r="AN69" s="73" t="s">
        <v>944</v>
      </c>
      <c r="AO69" s="81"/>
      <c r="AP69" t="s">
        <v>2089</v>
      </c>
      <c r="AR69" s="71" t="s">
        <v>907</v>
      </c>
      <c r="AS69" s="71"/>
      <c r="BA69" s="67" t="s">
        <v>774</v>
      </c>
      <c r="BB69" s="62"/>
    </row>
    <row r="70" spans="1:54" ht="20.25" customHeight="1">
      <c r="A70" s="352"/>
      <c r="B70" s="326"/>
      <c r="C70" s="326"/>
      <c r="D70" s="326"/>
      <c r="E70" s="326"/>
      <c r="F70" s="326"/>
      <c r="G70" s="327"/>
      <c r="H70" s="325"/>
      <c r="I70" s="326"/>
      <c r="J70" s="326"/>
      <c r="K70" s="327"/>
      <c r="L70" s="328"/>
      <c r="M70" s="329"/>
      <c r="N70" s="330"/>
      <c r="O70" s="329"/>
      <c r="P70" s="329"/>
      <c r="Q70" s="330"/>
      <c r="R70" s="47"/>
      <c r="S70" s="331"/>
      <c r="T70" s="332"/>
      <c r="U70" s="333"/>
      <c r="V70" s="164">
        <v>0</v>
      </c>
      <c r="W70" s="112">
        <f>((S70*12)/52)/37.5</f>
        <v>0</v>
      </c>
      <c r="X70" s="184"/>
      <c r="Y70" s="185"/>
      <c r="Z70" s="185"/>
      <c r="AA70" s="185"/>
      <c r="AB70" s="186"/>
      <c r="AJ70" s="50"/>
      <c r="AK70" s="50"/>
      <c r="AL70" s="50"/>
      <c r="AN70" s="73" t="s">
        <v>942</v>
      </c>
      <c r="AO70" s="81"/>
      <c r="AP70" t="s">
        <v>2090</v>
      </c>
      <c r="AR70" s="71" t="s">
        <v>908</v>
      </c>
      <c r="AS70" s="71"/>
      <c r="BA70" s="67" t="s">
        <v>775</v>
      </c>
      <c r="BB70" s="62"/>
    </row>
    <row r="71" spans="1:54" ht="20.25" customHeight="1" thickBot="1">
      <c r="A71" s="352"/>
      <c r="B71" s="326"/>
      <c r="C71" s="326"/>
      <c r="D71" s="326"/>
      <c r="E71" s="326"/>
      <c r="F71" s="326"/>
      <c r="G71" s="327"/>
      <c r="H71" s="325"/>
      <c r="I71" s="326"/>
      <c r="J71" s="326"/>
      <c r="K71" s="327"/>
      <c r="L71" s="328"/>
      <c r="M71" s="329"/>
      <c r="N71" s="330"/>
      <c r="O71" s="329"/>
      <c r="P71" s="329"/>
      <c r="Q71" s="330"/>
      <c r="R71" s="47"/>
      <c r="S71" s="331"/>
      <c r="T71" s="332"/>
      <c r="U71" s="333"/>
      <c r="V71" s="164">
        <v>0</v>
      </c>
      <c r="W71" s="112"/>
      <c r="X71" s="184"/>
      <c r="Y71" s="185"/>
      <c r="Z71" s="185"/>
      <c r="AA71" s="185"/>
      <c r="AB71" s="186"/>
      <c r="AJ71" s="50"/>
      <c r="AK71" s="50"/>
      <c r="AL71" s="50"/>
      <c r="AN71" s="73" t="s">
        <v>943</v>
      </c>
      <c r="AO71" s="81"/>
      <c r="AP71" t="s">
        <v>2091</v>
      </c>
      <c r="AR71" s="71" t="s">
        <v>909</v>
      </c>
      <c r="AS71" s="71"/>
      <c r="BA71" s="67"/>
      <c r="BB71" s="62"/>
    </row>
    <row r="72" spans="1:54" ht="24.75" customHeight="1" thickBot="1">
      <c r="A72" s="380" t="s">
        <v>642</v>
      </c>
      <c r="B72" s="381"/>
      <c r="C72" s="381"/>
      <c r="D72" s="381"/>
      <c r="E72" s="381"/>
      <c r="F72" s="381"/>
      <c r="G72" s="381"/>
      <c r="H72" s="381"/>
      <c r="I72" s="381"/>
      <c r="J72" s="381"/>
      <c r="K72" s="381"/>
      <c r="L72" s="381"/>
      <c r="M72" s="381"/>
      <c r="N72" s="381"/>
      <c r="O72" s="381"/>
      <c r="P72" s="381"/>
      <c r="Q72" s="381"/>
      <c r="R72" s="125">
        <f>SUM(R68:R71)</f>
        <v>0</v>
      </c>
      <c r="S72" s="382">
        <f>SUM(S68:U71)</f>
        <v>0</v>
      </c>
      <c r="T72" s="383"/>
      <c r="U72" s="384"/>
      <c r="V72" s="126">
        <f>SUM(V68:V71)</f>
        <v>0</v>
      </c>
      <c r="W72" s="127">
        <f>SUM(W68:W71)</f>
        <v>0</v>
      </c>
      <c r="X72" s="417"/>
      <c r="Y72" s="418"/>
      <c r="Z72" s="418"/>
      <c r="AA72" s="418"/>
      <c r="AB72" s="419"/>
      <c r="AJ72" s="50"/>
      <c r="AK72" s="50"/>
      <c r="AL72" s="50"/>
      <c r="AN72" s="73" t="s">
        <v>941</v>
      </c>
      <c r="AO72" s="81"/>
      <c r="AP72" t="s">
        <v>2092</v>
      </c>
      <c r="AQ72" s="64"/>
      <c r="AR72" s="71" t="s">
        <v>910</v>
      </c>
      <c r="AS72" s="71"/>
      <c r="BA72" s="67" t="s">
        <v>776</v>
      </c>
      <c r="BB72" s="62"/>
    </row>
    <row r="73" spans="1:54" ht="18.75">
      <c r="A73" s="420" t="s">
        <v>2690</v>
      </c>
      <c r="B73" s="421"/>
      <c r="C73" s="421"/>
      <c r="D73" s="421"/>
      <c r="E73" s="421"/>
      <c r="F73" s="421"/>
      <c r="G73" s="421"/>
      <c r="H73" s="421"/>
      <c r="I73" s="421"/>
      <c r="J73" s="421"/>
      <c r="K73" s="421"/>
      <c r="L73" s="421"/>
      <c r="M73" s="98"/>
      <c r="N73" s="416"/>
      <c r="O73" s="215"/>
      <c r="P73" s="215"/>
      <c r="Q73" s="215"/>
      <c r="R73" s="215"/>
      <c r="S73" s="215"/>
      <c r="T73" s="215"/>
      <c r="U73" s="215"/>
      <c r="V73" s="215"/>
      <c r="W73" s="215"/>
      <c r="X73" s="215"/>
      <c r="Y73" s="215"/>
      <c r="Z73" s="215"/>
      <c r="AA73" s="215"/>
      <c r="AB73" s="216"/>
      <c r="AJ73" s="50"/>
      <c r="AK73" s="50"/>
      <c r="AL73" s="50"/>
      <c r="AN73" s="73" t="s">
        <v>1016</v>
      </c>
      <c r="AO73" s="81"/>
      <c r="AP73" t="s">
        <v>2093</v>
      </c>
      <c r="AQ73" s="64"/>
      <c r="AR73" s="71" t="s">
        <v>911</v>
      </c>
      <c r="AS73" s="71"/>
      <c r="BA73" s="67" t="s">
        <v>777</v>
      </c>
      <c r="BB73" s="62"/>
    </row>
    <row r="74" spans="1:54" ht="18.75">
      <c r="A74" s="128"/>
      <c r="B74" s="129"/>
      <c r="C74" s="129"/>
      <c r="D74" s="129"/>
      <c r="E74" s="129"/>
      <c r="F74" s="129"/>
      <c r="G74" s="129"/>
      <c r="H74" s="129"/>
      <c r="I74" s="129"/>
      <c r="J74" s="129"/>
      <c r="K74" s="129"/>
      <c r="L74" s="129"/>
      <c r="M74" s="129"/>
      <c r="N74" s="130"/>
      <c r="O74" s="129"/>
      <c r="P74" s="129"/>
      <c r="Q74" s="129"/>
      <c r="R74" s="129"/>
      <c r="S74" s="129"/>
      <c r="T74" s="129"/>
      <c r="U74" s="129"/>
      <c r="V74" s="129"/>
      <c r="W74" s="129"/>
      <c r="X74" s="129"/>
      <c r="Y74" s="129"/>
      <c r="Z74" s="129"/>
      <c r="AA74" s="129"/>
      <c r="AB74" s="131"/>
      <c r="AJ74" s="50"/>
      <c r="AK74" s="50"/>
      <c r="AL74" s="50"/>
      <c r="AN74" s="73" t="s">
        <v>987</v>
      </c>
      <c r="AP74" t="s">
        <v>2094</v>
      </c>
      <c r="AQ74" s="64"/>
      <c r="AR74" s="71" t="s">
        <v>912</v>
      </c>
      <c r="AS74" s="71"/>
      <c r="BA74" s="67"/>
      <c r="BB74" s="62"/>
    </row>
    <row r="75" spans="1:54" ht="18.75">
      <c r="A75" s="128"/>
      <c r="B75" s="350"/>
      <c r="C75" s="350"/>
      <c r="D75" s="350"/>
      <c r="E75" s="350"/>
      <c r="F75" s="350"/>
      <c r="G75" s="350"/>
      <c r="H75" s="129"/>
      <c r="I75" s="350"/>
      <c r="J75" s="350"/>
      <c r="K75" s="350"/>
      <c r="L75" s="129"/>
      <c r="M75" s="129"/>
      <c r="N75" s="130"/>
      <c r="O75" s="88"/>
      <c r="P75" s="350"/>
      <c r="Q75" s="350"/>
      <c r="R75" s="350"/>
      <c r="S75" s="350"/>
      <c r="T75" s="350"/>
      <c r="U75" s="350"/>
      <c r="V75" s="350"/>
      <c r="W75" s="350"/>
      <c r="X75" s="129"/>
      <c r="Y75" s="350"/>
      <c r="Z75" s="350"/>
      <c r="AA75" s="350"/>
      <c r="AB75" s="351"/>
      <c r="AJ75" s="50"/>
      <c r="AK75" s="50"/>
      <c r="AL75" s="50"/>
      <c r="AN75" s="74" t="s">
        <v>1015</v>
      </c>
      <c r="AP75" t="s">
        <v>2095</v>
      </c>
      <c r="AQ75" s="64"/>
      <c r="AR75" s="71" t="s">
        <v>2715</v>
      </c>
      <c r="AS75" s="71"/>
      <c r="BA75" s="67" t="s">
        <v>778</v>
      </c>
      <c r="BB75" s="62"/>
    </row>
    <row r="76" spans="1:54" ht="25.5" customHeight="1">
      <c r="A76" s="132"/>
      <c r="B76" s="369" t="s">
        <v>643</v>
      </c>
      <c r="C76" s="369"/>
      <c r="D76" s="369"/>
      <c r="E76" s="369"/>
      <c r="F76" s="369"/>
      <c r="G76" s="369"/>
      <c r="H76" s="133"/>
      <c r="I76" s="369" t="s">
        <v>644</v>
      </c>
      <c r="J76" s="369"/>
      <c r="K76" s="369"/>
      <c r="L76" s="133"/>
      <c r="M76" s="133"/>
      <c r="N76" s="400" t="s">
        <v>645</v>
      </c>
      <c r="O76" s="401"/>
      <c r="P76" s="401"/>
      <c r="Q76" s="401"/>
      <c r="R76" s="401"/>
      <c r="S76" s="401"/>
      <c r="T76" s="401"/>
      <c r="U76" s="401"/>
      <c r="V76" s="401"/>
      <c r="W76" s="401"/>
      <c r="X76" s="401"/>
      <c r="Y76" s="401" t="s">
        <v>644</v>
      </c>
      <c r="Z76" s="401"/>
      <c r="AA76" s="401"/>
      <c r="AB76" s="402"/>
      <c r="AJ76" s="50"/>
      <c r="AK76" s="50"/>
      <c r="AL76" s="50"/>
      <c r="AN76" s="74" t="s">
        <v>1012</v>
      </c>
      <c r="AP76" t="s">
        <v>2096</v>
      </c>
      <c r="AQ76" s="64"/>
      <c r="AR76" s="71" t="s">
        <v>913</v>
      </c>
      <c r="AS76" s="71"/>
      <c r="BA76" s="67" t="s">
        <v>779</v>
      </c>
      <c r="BB76" s="62"/>
    </row>
    <row r="77" spans="1:54" ht="18.75">
      <c r="A77" s="385"/>
      <c r="B77" s="386"/>
      <c r="C77" s="386"/>
      <c r="D77" s="386"/>
      <c r="E77" s="386"/>
      <c r="F77" s="386"/>
      <c r="G77" s="386"/>
      <c r="H77" s="386"/>
      <c r="I77" s="386"/>
      <c r="J77" s="386"/>
      <c r="K77" s="386"/>
      <c r="L77" s="386"/>
      <c r="M77" s="134"/>
      <c r="N77" s="387"/>
      <c r="O77" s="386"/>
      <c r="P77" s="386"/>
      <c r="Q77" s="386"/>
      <c r="R77" s="386"/>
      <c r="S77" s="386"/>
      <c r="T77" s="386"/>
      <c r="U77" s="386"/>
      <c r="V77" s="386"/>
      <c r="W77" s="386"/>
      <c r="X77" s="386"/>
      <c r="Y77" s="386"/>
      <c r="Z77" s="386"/>
      <c r="AA77" s="386"/>
      <c r="AB77" s="388"/>
      <c r="AJ77" s="50"/>
      <c r="AK77" s="50"/>
      <c r="AL77" s="50"/>
      <c r="AN77" s="73" t="s">
        <v>1011</v>
      </c>
      <c r="AP77" t="s">
        <v>2097</v>
      </c>
      <c r="AQ77" s="64"/>
      <c r="AR77" s="71" t="s">
        <v>914</v>
      </c>
      <c r="AS77" s="71"/>
      <c r="BA77" s="67"/>
      <c r="BB77" s="62"/>
    </row>
    <row r="78" spans="1:54" ht="18.75">
      <c r="A78" s="128"/>
      <c r="B78" s="350"/>
      <c r="C78" s="350"/>
      <c r="D78" s="350"/>
      <c r="E78" s="350"/>
      <c r="F78" s="350"/>
      <c r="G78" s="350"/>
      <c r="H78" s="129"/>
      <c r="I78" s="350"/>
      <c r="J78" s="350"/>
      <c r="K78" s="350"/>
      <c r="L78" s="129"/>
      <c r="M78" s="129"/>
      <c r="N78" s="130"/>
      <c r="O78" s="129"/>
      <c r="P78" s="350"/>
      <c r="Q78" s="350"/>
      <c r="R78" s="350"/>
      <c r="S78" s="350"/>
      <c r="T78" s="350"/>
      <c r="U78" s="350"/>
      <c r="V78" s="350"/>
      <c r="W78" s="350"/>
      <c r="X78" s="129"/>
      <c r="Y78" s="350"/>
      <c r="Z78" s="350"/>
      <c r="AA78" s="350"/>
      <c r="AB78" s="351"/>
      <c r="AJ78" s="50"/>
      <c r="AK78" s="50"/>
      <c r="AL78" s="50"/>
      <c r="AN78" s="73" t="s">
        <v>1017</v>
      </c>
      <c r="AP78" t="s">
        <v>2098</v>
      </c>
      <c r="AQ78" s="64"/>
      <c r="AR78" s="71" t="s">
        <v>915</v>
      </c>
      <c r="AS78" s="71"/>
      <c r="BA78" s="67" t="s">
        <v>780</v>
      </c>
      <c r="BB78" s="62"/>
    </row>
    <row r="79" spans="1:54" ht="18.75">
      <c r="A79" s="128"/>
      <c r="B79" s="408"/>
      <c r="C79" s="408"/>
      <c r="D79" s="408"/>
      <c r="E79" s="408"/>
      <c r="F79" s="408"/>
      <c r="G79" s="408"/>
      <c r="H79" s="129"/>
      <c r="I79" s="129"/>
      <c r="J79" s="129"/>
      <c r="K79" s="129"/>
      <c r="L79" s="129"/>
      <c r="M79" s="129"/>
      <c r="N79" s="130"/>
      <c r="O79" s="409"/>
      <c r="P79" s="409"/>
      <c r="Q79" s="409"/>
      <c r="R79" s="409"/>
      <c r="S79" s="409"/>
      <c r="T79" s="409"/>
      <c r="U79" s="409"/>
      <c r="V79" s="135"/>
      <c r="W79" s="135"/>
      <c r="X79" s="129"/>
      <c r="Y79" s="129"/>
      <c r="Z79" s="129"/>
      <c r="AA79" s="129"/>
      <c r="AB79" s="131"/>
      <c r="AJ79" s="50"/>
      <c r="AK79" s="50"/>
      <c r="AL79" s="50"/>
      <c r="AN79" s="73" t="s">
        <v>1049</v>
      </c>
      <c r="AO79" s="62"/>
      <c r="AP79" t="s">
        <v>2099</v>
      </c>
      <c r="AQ79" s="64"/>
      <c r="AR79" s="71" t="s">
        <v>916</v>
      </c>
      <c r="AS79" s="71"/>
      <c r="BA79" s="67" t="s">
        <v>781</v>
      </c>
      <c r="BB79" s="62"/>
    </row>
    <row r="80" spans="1:54" ht="18.75">
      <c r="A80" s="132"/>
      <c r="B80" s="401" t="s">
        <v>646</v>
      </c>
      <c r="C80" s="401"/>
      <c r="D80" s="401"/>
      <c r="E80" s="401"/>
      <c r="F80" s="401"/>
      <c r="G80" s="401"/>
      <c r="H80" s="133"/>
      <c r="I80" s="401" t="s">
        <v>644</v>
      </c>
      <c r="J80" s="401"/>
      <c r="K80" s="401"/>
      <c r="L80" s="133"/>
      <c r="M80" s="133"/>
      <c r="N80" s="400" t="s">
        <v>647</v>
      </c>
      <c r="O80" s="401"/>
      <c r="P80" s="401"/>
      <c r="Q80" s="401"/>
      <c r="R80" s="401"/>
      <c r="S80" s="401"/>
      <c r="T80" s="401"/>
      <c r="U80" s="401"/>
      <c r="V80" s="401"/>
      <c r="W80" s="401"/>
      <c r="X80" s="401"/>
      <c r="Y80" s="401" t="s">
        <v>644</v>
      </c>
      <c r="Z80" s="401"/>
      <c r="AA80" s="401"/>
      <c r="AB80" s="402"/>
      <c r="AJ80" s="50"/>
      <c r="AK80" s="50"/>
      <c r="AL80" s="50"/>
      <c r="AN80" s="73" t="s">
        <v>1050</v>
      </c>
      <c r="AO80" s="62"/>
      <c r="AP80" t="s">
        <v>2100</v>
      </c>
      <c r="AQ80" s="64"/>
      <c r="AR80" s="71" t="s">
        <v>917</v>
      </c>
      <c r="AS80" s="71"/>
      <c r="BA80" s="67"/>
      <c r="BB80" s="62"/>
    </row>
    <row r="81" spans="1:54" ht="18.75">
      <c r="A81" s="385"/>
      <c r="B81" s="386"/>
      <c r="C81" s="386"/>
      <c r="D81" s="386"/>
      <c r="E81" s="386"/>
      <c r="F81" s="386"/>
      <c r="G81" s="386"/>
      <c r="H81" s="386"/>
      <c r="I81" s="386"/>
      <c r="J81" s="386"/>
      <c r="K81" s="386"/>
      <c r="L81" s="386"/>
      <c r="M81" s="134"/>
      <c r="N81" s="387"/>
      <c r="O81" s="386"/>
      <c r="P81" s="386"/>
      <c r="Q81" s="386"/>
      <c r="R81" s="386"/>
      <c r="S81" s="386"/>
      <c r="T81" s="386"/>
      <c r="U81" s="386"/>
      <c r="V81" s="386"/>
      <c r="W81" s="386"/>
      <c r="X81" s="386"/>
      <c r="Y81" s="386"/>
      <c r="Z81" s="386"/>
      <c r="AA81" s="386"/>
      <c r="AB81" s="388"/>
      <c r="AJ81" s="50"/>
      <c r="AK81" s="50"/>
      <c r="AL81" s="50"/>
      <c r="AM81" s="62"/>
      <c r="AN81" s="73" t="s">
        <v>1051</v>
      </c>
      <c r="AO81" s="82"/>
      <c r="AP81" t="s">
        <v>2101</v>
      </c>
      <c r="AQ81" s="64"/>
      <c r="AR81" s="71" t="s">
        <v>918</v>
      </c>
      <c r="AS81" s="71"/>
      <c r="BA81" s="67" t="s">
        <v>782</v>
      </c>
      <c r="BB81" s="62"/>
    </row>
    <row r="82" spans="1:54" ht="18.75">
      <c r="A82" s="128"/>
      <c r="B82" s="350"/>
      <c r="C82" s="350"/>
      <c r="D82" s="350"/>
      <c r="E82" s="350"/>
      <c r="F82" s="350"/>
      <c r="G82" s="350"/>
      <c r="H82" s="129"/>
      <c r="I82" s="350"/>
      <c r="J82" s="350"/>
      <c r="K82" s="350"/>
      <c r="L82" s="129"/>
      <c r="M82" s="129"/>
      <c r="N82" s="130"/>
      <c r="O82" s="129"/>
      <c r="P82" s="350"/>
      <c r="Q82" s="350"/>
      <c r="R82" s="350"/>
      <c r="S82" s="350"/>
      <c r="T82" s="350"/>
      <c r="U82" s="350"/>
      <c r="V82" s="350"/>
      <c r="W82" s="350"/>
      <c r="X82" s="129"/>
      <c r="Y82" s="350"/>
      <c r="Z82" s="350"/>
      <c r="AA82" s="350"/>
      <c r="AB82" s="351"/>
      <c r="AJ82" s="50"/>
      <c r="AK82" s="50"/>
      <c r="AL82" s="50"/>
      <c r="AM82" s="62"/>
      <c r="AN82" s="73" t="s">
        <v>1052</v>
      </c>
      <c r="AO82" s="62"/>
      <c r="AP82" t="s">
        <v>2102</v>
      </c>
      <c r="AQ82" s="64"/>
      <c r="AR82" s="71" t="s">
        <v>919</v>
      </c>
      <c r="AS82" s="71"/>
      <c r="BA82" s="67" t="s">
        <v>783</v>
      </c>
      <c r="BB82" s="62"/>
    </row>
    <row r="83" spans="1:54" ht="18.75">
      <c r="A83" s="128"/>
      <c r="B83" s="408"/>
      <c r="C83" s="408"/>
      <c r="D83" s="408"/>
      <c r="E83" s="408"/>
      <c r="F83" s="408"/>
      <c r="G83" s="408"/>
      <c r="H83" s="129"/>
      <c r="I83" s="129"/>
      <c r="J83" s="129"/>
      <c r="K83" s="129"/>
      <c r="L83" s="129"/>
      <c r="M83" s="129"/>
      <c r="N83" s="130"/>
      <c r="O83" s="409"/>
      <c r="P83" s="409"/>
      <c r="Q83" s="409"/>
      <c r="R83" s="409"/>
      <c r="S83" s="409"/>
      <c r="T83" s="409"/>
      <c r="U83" s="409"/>
      <c r="V83" s="135"/>
      <c r="W83" s="135"/>
      <c r="X83" s="129"/>
      <c r="Y83" s="129"/>
      <c r="Z83" s="129"/>
      <c r="AA83" s="129"/>
      <c r="AB83" s="131"/>
      <c r="AJ83" s="50"/>
      <c r="AK83" s="50"/>
      <c r="AL83" s="50"/>
      <c r="AM83" s="50"/>
      <c r="AN83" s="73" t="s">
        <v>1053</v>
      </c>
      <c r="AP83" t="s">
        <v>2103</v>
      </c>
      <c r="AQ83" s="64"/>
      <c r="AR83" s="71" t="s">
        <v>920</v>
      </c>
      <c r="AS83" s="71"/>
      <c r="BA83" s="62"/>
      <c r="BB83" s="62"/>
    </row>
    <row r="84" spans="1:54" ht="18.75">
      <c r="A84" s="132"/>
      <c r="B84" s="401" t="s">
        <v>648</v>
      </c>
      <c r="C84" s="401"/>
      <c r="D84" s="401"/>
      <c r="E84" s="401"/>
      <c r="F84" s="401"/>
      <c r="G84" s="401"/>
      <c r="H84" s="133"/>
      <c r="I84" s="401" t="s">
        <v>644</v>
      </c>
      <c r="J84" s="401"/>
      <c r="K84" s="401"/>
      <c r="L84" s="133"/>
      <c r="M84" s="133"/>
      <c r="N84" s="400" t="s">
        <v>649</v>
      </c>
      <c r="O84" s="401"/>
      <c r="P84" s="401"/>
      <c r="Q84" s="401"/>
      <c r="R84" s="401"/>
      <c r="S84" s="401"/>
      <c r="T84" s="401"/>
      <c r="U84" s="401"/>
      <c r="V84" s="401"/>
      <c r="W84" s="401"/>
      <c r="X84" s="401"/>
      <c r="Y84" s="401" t="s">
        <v>644</v>
      </c>
      <c r="Z84" s="401"/>
      <c r="AA84" s="401"/>
      <c r="AB84" s="402"/>
      <c r="AJ84" s="50"/>
      <c r="AK84" s="50"/>
      <c r="AL84" s="50"/>
      <c r="AM84" s="62"/>
      <c r="AN84" s="73" t="s">
        <v>1054</v>
      </c>
      <c r="AP84" t="s">
        <v>2104</v>
      </c>
      <c r="AQ84" s="64"/>
      <c r="AR84" s="71" t="s">
        <v>921</v>
      </c>
      <c r="AS84" s="71"/>
      <c r="BA84" s="62"/>
      <c r="BB84" s="62"/>
    </row>
    <row r="85" spans="1:54" ht="18.75" customHeight="1">
      <c r="A85" s="385"/>
      <c r="B85" s="386"/>
      <c r="C85" s="386"/>
      <c r="D85" s="386"/>
      <c r="E85" s="386"/>
      <c r="F85" s="386"/>
      <c r="G85" s="386"/>
      <c r="H85" s="386"/>
      <c r="I85" s="386"/>
      <c r="J85" s="386"/>
      <c r="K85" s="386"/>
      <c r="L85" s="386"/>
      <c r="M85" s="134"/>
      <c r="N85" s="136"/>
      <c r="O85" s="137"/>
      <c r="P85" s="137"/>
      <c r="Q85" s="137"/>
      <c r="R85" s="137"/>
      <c r="S85" s="137"/>
      <c r="T85" s="137"/>
      <c r="U85" s="137"/>
      <c r="V85" s="137"/>
      <c r="W85" s="137"/>
      <c r="X85" s="137"/>
      <c r="Y85" s="137"/>
      <c r="Z85" s="137"/>
      <c r="AA85" s="137"/>
      <c r="AB85" s="138"/>
      <c r="AJ85" s="50"/>
      <c r="AK85" s="50"/>
      <c r="AL85" s="50"/>
      <c r="AN85" s="73" t="s">
        <v>1062</v>
      </c>
      <c r="AP85" t="s">
        <v>2105</v>
      </c>
      <c r="AQ85" s="64"/>
      <c r="AR85" s="71" t="s">
        <v>921</v>
      </c>
      <c r="AS85" s="71"/>
      <c r="BA85" s="62"/>
      <c r="BB85" s="62"/>
    </row>
    <row r="86" spans="1:54" ht="18.75">
      <c r="A86" s="128"/>
      <c r="B86" s="350"/>
      <c r="C86" s="350"/>
      <c r="D86" s="350"/>
      <c r="E86" s="350"/>
      <c r="F86" s="350"/>
      <c r="G86" s="350"/>
      <c r="H86" s="129"/>
      <c r="I86" s="350"/>
      <c r="J86" s="350"/>
      <c r="K86" s="350"/>
      <c r="L86" s="129"/>
      <c r="M86" s="129"/>
      <c r="N86" s="139"/>
      <c r="O86" s="140"/>
      <c r="P86" s="350"/>
      <c r="Q86" s="350"/>
      <c r="R86" s="350"/>
      <c r="S86" s="350"/>
      <c r="T86" s="350"/>
      <c r="U86" s="350"/>
      <c r="V86" s="350"/>
      <c r="W86" s="350"/>
      <c r="X86" s="140"/>
      <c r="Y86" s="350"/>
      <c r="Z86" s="350"/>
      <c r="AA86" s="350"/>
      <c r="AB86" s="351"/>
      <c r="AI86" s="152"/>
      <c r="AJ86" s="50"/>
      <c r="AK86" s="50"/>
      <c r="AL86" s="50"/>
      <c r="AN86" s="73" t="s">
        <v>988</v>
      </c>
      <c r="AP86" t="s">
        <v>2106</v>
      </c>
      <c r="AQ86" s="64"/>
      <c r="BA86" s="62"/>
      <c r="BB86" s="62"/>
    </row>
    <row r="87" spans="1:54" ht="29.25" customHeight="1">
      <c r="A87" s="128"/>
      <c r="B87" s="407" t="s">
        <v>650</v>
      </c>
      <c r="C87" s="407"/>
      <c r="D87" s="407"/>
      <c r="E87" s="407"/>
      <c r="F87" s="407"/>
      <c r="G87" s="407"/>
      <c r="H87" s="129"/>
      <c r="I87" s="406" t="s">
        <v>644</v>
      </c>
      <c r="J87" s="406"/>
      <c r="K87" s="406"/>
      <c r="L87" s="129"/>
      <c r="M87" s="129"/>
      <c r="N87" s="139"/>
      <c r="O87" s="140"/>
      <c r="P87" s="405" t="s">
        <v>651</v>
      </c>
      <c r="Q87" s="405"/>
      <c r="R87" s="405"/>
      <c r="S87" s="405"/>
      <c r="T87" s="405"/>
      <c r="U87" s="405"/>
      <c r="V87" s="405"/>
      <c r="W87" s="405"/>
      <c r="X87" s="140"/>
      <c r="Y87" s="142"/>
      <c r="Z87" s="405" t="s">
        <v>644</v>
      </c>
      <c r="AA87" s="405"/>
      <c r="AB87" s="143"/>
      <c r="AI87" s="152"/>
      <c r="AJ87" s="50"/>
      <c r="AK87" s="50"/>
      <c r="AL87" s="50"/>
      <c r="AN87" s="73" t="s">
        <v>1006</v>
      </c>
      <c r="AP87" t="s">
        <v>2107</v>
      </c>
      <c r="AQ87" s="64"/>
      <c r="BA87" s="62"/>
      <c r="BB87" s="62"/>
    </row>
    <row r="88" spans="1:54" ht="20.25" customHeight="1">
      <c r="A88" s="128"/>
      <c r="B88" s="141"/>
      <c r="C88" s="141"/>
      <c r="D88" s="141"/>
      <c r="E88" s="141"/>
      <c r="F88" s="141"/>
      <c r="G88" s="141"/>
      <c r="H88" s="129"/>
      <c r="I88" s="141"/>
      <c r="J88" s="141"/>
      <c r="K88" s="141"/>
      <c r="L88" s="129"/>
      <c r="M88" s="129"/>
      <c r="N88" s="139"/>
      <c r="O88" s="140"/>
      <c r="P88" s="350"/>
      <c r="Q88" s="350"/>
      <c r="R88" s="350"/>
      <c r="S88" s="350"/>
      <c r="T88" s="350"/>
      <c r="U88" s="350"/>
      <c r="V88" s="350"/>
      <c r="W88" s="350"/>
      <c r="X88" s="140"/>
      <c r="Y88" s="350"/>
      <c r="Z88" s="350"/>
      <c r="AA88" s="350"/>
      <c r="AB88" s="351"/>
      <c r="AI88" s="152"/>
      <c r="AJ88" s="50"/>
      <c r="AK88" s="50"/>
      <c r="AL88" s="50"/>
      <c r="AN88" s="73" t="s">
        <v>989</v>
      </c>
      <c r="AP88" t="s">
        <v>2108</v>
      </c>
      <c r="AQ88" s="64"/>
      <c r="BA88" s="62"/>
      <c r="BB88" s="62"/>
    </row>
    <row r="89" spans="1:54" ht="27.75" customHeight="1">
      <c r="A89" s="395"/>
      <c r="B89" s="396"/>
      <c r="C89" s="396"/>
      <c r="D89" s="396"/>
      <c r="E89" s="396"/>
      <c r="F89" s="396"/>
      <c r="G89" s="396"/>
      <c r="H89" s="396"/>
      <c r="I89" s="396"/>
      <c r="J89" s="396"/>
      <c r="K89" s="396"/>
      <c r="L89" s="133"/>
      <c r="M89" s="133"/>
      <c r="N89" s="144"/>
      <c r="O89" s="145"/>
      <c r="P89" s="403" t="s">
        <v>651</v>
      </c>
      <c r="Q89" s="403"/>
      <c r="R89" s="403"/>
      <c r="S89" s="403"/>
      <c r="T89" s="403"/>
      <c r="U89" s="403"/>
      <c r="V89" s="403"/>
      <c r="W89" s="403"/>
      <c r="X89" s="145"/>
      <c r="Y89" s="403" t="s">
        <v>644</v>
      </c>
      <c r="Z89" s="403"/>
      <c r="AA89" s="403"/>
      <c r="AB89" s="404"/>
      <c r="AI89" s="152"/>
      <c r="AJ89" s="50"/>
      <c r="AK89" s="50"/>
      <c r="AL89" s="50"/>
      <c r="AN89" s="73" t="s">
        <v>990</v>
      </c>
      <c r="AP89" t="s">
        <v>2109</v>
      </c>
      <c r="AQ89" s="64"/>
      <c r="BA89" s="62"/>
      <c r="BB89" s="62"/>
    </row>
    <row r="90" spans="1:54" ht="18.75">
      <c r="A90" s="389" t="s">
        <v>2687</v>
      </c>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1"/>
      <c r="AI90" s="152"/>
      <c r="AJ90" s="50"/>
      <c r="AK90" s="50"/>
      <c r="AL90" s="50"/>
      <c r="AN90" s="73" t="s">
        <v>991</v>
      </c>
      <c r="AP90" t="s">
        <v>2110</v>
      </c>
      <c r="AQ90" s="64"/>
      <c r="BA90" s="62"/>
      <c r="BB90" s="62"/>
    </row>
    <row r="91" spans="1:54" ht="18" customHeight="1">
      <c r="A91" s="392" t="s">
        <v>2724</v>
      </c>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4"/>
      <c r="AI91" s="152"/>
      <c r="AJ91" s="50"/>
      <c r="AK91" s="50"/>
      <c r="AL91" s="50"/>
      <c r="AN91" s="73" t="s">
        <v>1004</v>
      </c>
      <c r="AP91" t="s">
        <v>2111</v>
      </c>
      <c r="AQ91" s="64"/>
      <c r="BA91" s="62"/>
      <c r="BB91" s="62"/>
    </row>
    <row r="92" spans="1:54" ht="18" customHeight="1">
      <c r="A92" s="392"/>
      <c r="B92" s="39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4"/>
      <c r="AI92" s="152"/>
      <c r="AJ92" s="50"/>
      <c r="AK92" s="50"/>
      <c r="AL92" s="50"/>
      <c r="AN92" s="74" t="s">
        <v>1013</v>
      </c>
      <c r="AP92" t="s">
        <v>2112</v>
      </c>
      <c r="AQ92" s="64"/>
      <c r="BA92" s="62"/>
      <c r="BB92" s="62"/>
    </row>
    <row r="93" spans="1:54" ht="18.75" customHeight="1">
      <c r="A93" s="392"/>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4"/>
      <c r="AI93" s="152"/>
      <c r="AJ93" s="50"/>
      <c r="AK93" s="50"/>
      <c r="AL93" s="50"/>
      <c r="AN93" s="75" t="s">
        <v>1042</v>
      </c>
      <c r="AP93" t="s">
        <v>2113</v>
      </c>
      <c r="AQ93" s="64"/>
      <c r="BA93" s="62"/>
      <c r="BB93" s="62"/>
    </row>
    <row r="94" spans="1:54" ht="18.75" customHeight="1">
      <c r="A94" s="392"/>
      <c r="B94" s="39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4"/>
      <c r="AI94" s="152"/>
      <c r="AJ94" s="50"/>
      <c r="AK94" s="50"/>
      <c r="AL94" s="50"/>
      <c r="AN94" s="73" t="s">
        <v>965</v>
      </c>
      <c r="AP94" t="s">
        <v>2114</v>
      </c>
      <c r="AQ94" s="64"/>
      <c r="BA94" s="62"/>
      <c r="BB94" s="62"/>
    </row>
    <row r="95" spans="1:54" ht="22.5" customHeight="1">
      <c r="A95" s="392"/>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4"/>
      <c r="AI95" s="152"/>
      <c r="AJ95" s="50"/>
      <c r="AK95" s="50"/>
      <c r="AL95" s="50"/>
      <c r="AN95" s="73" t="s">
        <v>1008</v>
      </c>
      <c r="AP95" t="s">
        <v>2115</v>
      </c>
      <c r="AQ95" s="64"/>
      <c r="BA95" s="62"/>
      <c r="BB95" s="62"/>
    </row>
    <row r="96" spans="1:54" ht="18.75" customHeight="1">
      <c r="A96" s="392"/>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4"/>
      <c r="AI96" s="152"/>
      <c r="AJ96" s="50"/>
      <c r="AK96" s="50"/>
      <c r="AL96" s="50"/>
      <c r="AN96" s="73" t="s">
        <v>1009</v>
      </c>
      <c r="AP96" t="s">
        <v>2116</v>
      </c>
      <c r="AQ96" s="64"/>
      <c r="BA96" s="62"/>
      <c r="BB96" s="62"/>
    </row>
    <row r="97" spans="1:54" ht="15" customHeight="1">
      <c r="A97" s="392"/>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4"/>
      <c r="AI97" s="152"/>
      <c r="AJ97" s="50"/>
      <c r="AK97" s="50"/>
      <c r="AL97" s="50"/>
      <c r="AN97" s="73" t="s">
        <v>1007</v>
      </c>
      <c r="AP97" t="s">
        <v>2117</v>
      </c>
      <c r="AQ97" s="64"/>
      <c r="BA97" s="62"/>
      <c r="BB97" s="62"/>
    </row>
    <row r="98" spans="1:54" ht="15" customHeight="1">
      <c r="A98" s="392"/>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4"/>
      <c r="AI98" s="152"/>
      <c r="AJ98" s="50"/>
      <c r="AK98" s="50"/>
      <c r="AL98" s="50"/>
      <c r="AN98" s="75" t="s">
        <v>1043</v>
      </c>
      <c r="AP98" t="s">
        <v>2118</v>
      </c>
      <c r="AQ98" s="64"/>
      <c r="BA98" s="62"/>
      <c r="BB98" s="62"/>
    </row>
    <row r="99" spans="1:54" ht="15" customHeight="1">
      <c r="A99" s="392"/>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4"/>
      <c r="AI99" s="152"/>
      <c r="AJ99" s="50"/>
      <c r="AK99" s="50"/>
      <c r="AL99" s="50"/>
      <c r="AN99" s="73" t="s">
        <v>931</v>
      </c>
      <c r="AP99" t="s">
        <v>2119</v>
      </c>
      <c r="AQ99" s="64"/>
      <c r="BA99" s="62"/>
      <c r="BB99" s="62"/>
    </row>
    <row r="100" spans="1:54" ht="15" customHeight="1">
      <c r="A100" s="392"/>
      <c r="B100" s="39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4"/>
      <c r="AI100" s="152"/>
      <c r="AJ100" s="50"/>
      <c r="AK100" s="50"/>
      <c r="AL100" s="50"/>
      <c r="AN100" s="73" t="s">
        <v>992</v>
      </c>
      <c r="AP100" t="s">
        <v>2120</v>
      </c>
      <c r="AQ100" s="64"/>
      <c r="BA100" s="62"/>
      <c r="BB100" s="62"/>
    </row>
    <row r="101" spans="1:54" ht="15" customHeight="1">
      <c r="A101" s="392"/>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4"/>
      <c r="AI101" s="152"/>
      <c r="AJ101" s="50"/>
      <c r="AK101" s="50"/>
      <c r="AL101" s="50"/>
      <c r="AN101" s="73" t="s">
        <v>957</v>
      </c>
      <c r="AP101" t="s">
        <v>2121</v>
      </c>
      <c r="AQ101" s="64"/>
      <c r="BA101" s="62"/>
      <c r="BB101" s="62"/>
    </row>
    <row r="102" spans="1:54" ht="15" customHeight="1">
      <c r="A102" s="392"/>
      <c r="B102" s="39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4"/>
      <c r="AI102" s="152"/>
      <c r="AJ102" s="50"/>
      <c r="AK102" s="50"/>
      <c r="AL102" s="50"/>
      <c r="AN102" s="73" t="s">
        <v>993</v>
      </c>
      <c r="AP102" t="s">
        <v>2122</v>
      </c>
      <c r="AQ102" s="64"/>
      <c r="BA102" s="62"/>
      <c r="BB102" s="62"/>
    </row>
    <row r="103" spans="1:54" ht="15" customHeight="1">
      <c r="A103" s="392"/>
      <c r="B103" s="39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I103" s="152"/>
      <c r="AJ103" s="50"/>
      <c r="AK103" s="50"/>
      <c r="AL103" s="50"/>
      <c r="AN103" s="73" t="s">
        <v>945</v>
      </c>
      <c r="AP103" t="s">
        <v>2123</v>
      </c>
      <c r="AQ103" s="64"/>
      <c r="BA103" s="62"/>
      <c r="BB103" s="62"/>
    </row>
    <row r="104" spans="1:54" ht="15" customHeight="1">
      <c r="A104" s="392"/>
      <c r="B104" s="39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4"/>
      <c r="AI104" s="152"/>
      <c r="AJ104" s="50"/>
      <c r="AK104" s="50"/>
      <c r="AL104" s="50"/>
      <c r="AN104" s="73" t="s">
        <v>946</v>
      </c>
      <c r="AP104" t="s">
        <v>2124</v>
      </c>
      <c r="AQ104" s="64"/>
      <c r="BA104" s="62"/>
      <c r="BB104" s="62"/>
    </row>
    <row r="105" spans="1:54" ht="15.75" customHeight="1" thickBot="1">
      <c r="A105" s="146"/>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8"/>
      <c r="AI105" s="152"/>
      <c r="AJ105" s="50"/>
      <c r="AK105" s="50"/>
      <c r="AL105" s="50"/>
      <c r="AN105" s="73" t="s">
        <v>973</v>
      </c>
      <c r="AP105" t="s">
        <v>2125</v>
      </c>
      <c r="AQ105" s="64"/>
      <c r="BA105" s="62"/>
      <c r="BB105" s="62"/>
    </row>
    <row r="106" spans="1:54" ht="15.75">
      <c r="A106" s="182" t="s">
        <v>2717</v>
      </c>
      <c r="AI106" s="152"/>
      <c r="AJ106" s="50"/>
      <c r="AK106" s="50"/>
      <c r="AL106" s="50"/>
      <c r="AN106" s="75" t="s">
        <v>1046</v>
      </c>
      <c r="AP106" t="s">
        <v>2126</v>
      </c>
      <c r="AQ106" s="64"/>
      <c r="BA106" s="62"/>
      <c r="BB106" s="62"/>
    </row>
    <row r="107" spans="35:54" ht="15.75">
      <c r="AI107" s="152"/>
      <c r="AJ107" s="50"/>
      <c r="AK107" s="50"/>
      <c r="AL107" s="50"/>
      <c r="AN107" s="73" t="s">
        <v>974</v>
      </c>
      <c r="AP107" t="s">
        <v>2127</v>
      </c>
      <c r="AQ107" s="64"/>
      <c r="BA107" s="62"/>
      <c r="BB107" s="62"/>
    </row>
    <row r="108" spans="35:54" ht="15.75">
      <c r="AI108" s="152"/>
      <c r="AJ108" s="50"/>
      <c r="AK108" s="50"/>
      <c r="AL108" s="50"/>
      <c r="AN108" s="83" t="s">
        <v>930</v>
      </c>
      <c r="AP108" t="s">
        <v>2128</v>
      </c>
      <c r="AQ108" s="64"/>
      <c r="BA108" s="62"/>
      <c r="BB108" s="62"/>
    </row>
    <row r="109" spans="35:54" ht="15.75">
      <c r="AI109" s="152"/>
      <c r="AJ109" s="50"/>
      <c r="AK109" s="50"/>
      <c r="AL109" s="50"/>
      <c r="AN109" s="73" t="s">
        <v>999</v>
      </c>
      <c r="AP109" t="s">
        <v>2129</v>
      </c>
      <c r="AQ109" s="64"/>
      <c r="BA109" s="62"/>
      <c r="BB109" s="62"/>
    </row>
    <row r="110" spans="35:54" ht="15.75">
      <c r="AI110" s="152"/>
      <c r="AJ110" s="50"/>
      <c r="AK110" s="50"/>
      <c r="AL110" s="50"/>
      <c r="AN110" s="73" t="s">
        <v>1025</v>
      </c>
      <c r="AP110" t="s">
        <v>2130</v>
      </c>
      <c r="AQ110" s="64"/>
      <c r="BA110" s="62"/>
      <c r="BB110" s="62"/>
    </row>
    <row r="111" spans="35:54" ht="15.75">
      <c r="AI111" s="152"/>
      <c r="AJ111" s="50"/>
      <c r="AK111" s="50"/>
      <c r="AL111" s="50"/>
      <c r="AN111" s="73" t="s">
        <v>1000</v>
      </c>
      <c r="AP111" t="s">
        <v>2131</v>
      </c>
      <c r="AQ111" s="64"/>
      <c r="BA111" s="62"/>
      <c r="BB111" s="62"/>
    </row>
    <row r="112" spans="35:54" ht="15.75">
      <c r="AI112" s="152"/>
      <c r="AJ112" s="50"/>
      <c r="AK112" s="50"/>
      <c r="AL112" s="50"/>
      <c r="AN112" s="73" t="s">
        <v>1001</v>
      </c>
      <c r="AP112" t="s">
        <v>2132</v>
      </c>
      <c r="AQ112" s="64"/>
      <c r="BA112" s="62"/>
      <c r="BB112" s="62"/>
    </row>
    <row r="113" spans="35:54" ht="15.75">
      <c r="AI113" s="152"/>
      <c r="AJ113" s="50"/>
      <c r="AK113" s="50"/>
      <c r="AL113" s="50"/>
      <c r="AN113" s="73" t="s">
        <v>950</v>
      </c>
      <c r="AP113" t="s">
        <v>2133</v>
      </c>
      <c r="AQ113" s="64"/>
      <c r="BA113" s="62"/>
      <c r="BB113" s="62"/>
    </row>
    <row r="114" spans="35:54" ht="15.75">
      <c r="AI114" s="152"/>
      <c r="AJ114" s="50"/>
      <c r="AK114" s="50"/>
      <c r="AL114" s="50"/>
      <c r="AN114" s="73" t="s">
        <v>947</v>
      </c>
      <c r="AP114" t="s">
        <v>2134</v>
      </c>
      <c r="AQ114" s="64"/>
      <c r="BA114" s="62"/>
      <c r="BB114" s="62"/>
    </row>
    <row r="115" spans="35:54" ht="15.75">
      <c r="AI115" s="152"/>
      <c r="AJ115" s="50"/>
      <c r="AK115" s="50"/>
      <c r="AL115" s="50"/>
      <c r="AN115" s="73" t="s">
        <v>948</v>
      </c>
      <c r="AP115" t="s">
        <v>2135</v>
      </c>
      <c r="AQ115" s="64"/>
      <c r="BA115" s="62"/>
      <c r="BB115" s="62"/>
    </row>
    <row r="116" spans="35:54" ht="15.75">
      <c r="AI116" s="152"/>
      <c r="AJ116" s="50"/>
      <c r="AK116" s="50"/>
      <c r="AL116" s="50"/>
      <c r="AN116" s="73" t="s">
        <v>949</v>
      </c>
      <c r="AP116" t="s">
        <v>2136</v>
      </c>
      <c r="AQ116" s="64"/>
      <c r="BA116" s="62"/>
      <c r="BB116" s="62"/>
    </row>
    <row r="117" spans="35:54" ht="15.75">
      <c r="AI117" s="152"/>
      <c r="AJ117" s="50"/>
      <c r="AK117" s="50"/>
      <c r="AL117" s="50"/>
      <c r="AN117" s="73" t="s">
        <v>952</v>
      </c>
      <c r="AP117" t="s">
        <v>2137</v>
      </c>
      <c r="AQ117" s="64"/>
      <c r="BA117" s="62"/>
      <c r="BB117" s="62"/>
    </row>
    <row r="118" spans="35:54" ht="15.75">
      <c r="AI118" s="152"/>
      <c r="AJ118" s="50"/>
      <c r="AK118" s="50"/>
      <c r="AL118" s="50"/>
      <c r="AN118" s="73" t="s">
        <v>951</v>
      </c>
      <c r="AP118" t="s">
        <v>2138</v>
      </c>
      <c r="AQ118" s="64"/>
      <c r="BA118" s="62"/>
      <c r="BB118" s="62"/>
    </row>
    <row r="119" spans="35:54" ht="15.75">
      <c r="AI119" s="152"/>
      <c r="AJ119" s="50"/>
      <c r="AK119" s="50"/>
      <c r="AL119" s="50"/>
      <c r="AN119" s="73" t="s">
        <v>929</v>
      </c>
      <c r="AP119" t="s">
        <v>2139</v>
      </c>
      <c r="AQ119" s="64"/>
      <c r="BA119" s="62"/>
      <c r="BB119" s="62"/>
    </row>
    <row r="120" spans="35:54" ht="15.75">
      <c r="AI120" s="152"/>
      <c r="AJ120" s="50"/>
      <c r="AK120" s="50"/>
      <c r="AL120" s="50"/>
      <c r="AN120" s="73" t="s">
        <v>955</v>
      </c>
      <c r="AP120" t="s">
        <v>2140</v>
      </c>
      <c r="AQ120" s="64"/>
      <c r="BA120" s="62"/>
      <c r="BB120" s="62"/>
    </row>
    <row r="121" spans="35:54" ht="31.5" customHeight="1">
      <c r="AI121" s="152"/>
      <c r="AJ121" s="50"/>
      <c r="AK121" s="50"/>
      <c r="AL121" s="50"/>
      <c r="AN121" s="73" t="s">
        <v>953</v>
      </c>
      <c r="AP121" t="s">
        <v>2141</v>
      </c>
      <c r="BA121" s="62"/>
      <c r="BB121" s="62"/>
    </row>
    <row r="122" spans="35:54" ht="15.75">
      <c r="AI122" s="152"/>
      <c r="AJ122" s="50"/>
      <c r="AK122" s="50"/>
      <c r="AL122" s="50"/>
      <c r="AN122" s="73" t="s">
        <v>954</v>
      </c>
      <c r="AP122" t="s">
        <v>2142</v>
      </c>
      <c r="BA122" s="62"/>
      <c r="BB122" s="62"/>
    </row>
    <row r="123" spans="35:54" ht="15.75">
      <c r="AI123" s="152"/>
      <c r="AJ123" s="50"/>
      <c r="AK123" s="50"/>
      <c r="AL123" s="50"/>
      <c r="AN123" s="73" t="s">
        <v>956</v>
      </c>
      <c r="AP123" t="s">
        <v>2143</v>
      </c>
      <c r="BA123" s="62"/>
      <c r="BB123" s="62"/>
    </row>
    <row r="124" spans="35:54" ht="15.75">
      <c r="AI124" s="152"/>
      <c r="AJ124" s="50"/>
      <c r="AK124" s="50"/>
      <c r="AL124" s="50"/>
      <c r="AN124" s="75" t="s">
        <v>1044</v>
      </c>
      <c r="AP124" t="s">
        <v>2144</v>
      </c>
      <c r="BA124" s="62"/>
      <c r="BB124" s="62"/>
    </row>
    <row r="125" spans="36:54" ht="31.5" customHeight="1">
      <c r="AJ125" s="50"/>
      <c r="AK125" s="50"/>
      <c r="AL125" s="50"/>
      <c r="AN125" s="75" t="s">
        <v>1045</v>
      </c>
      <c r="AP125" t="s">
        <v>2145</v>
      </c>
      <c r="BA125" s="62"/>
      <c r="BB125" s="62"/>
    </row>
    <row r="126" spans="36:54" ht="15">
      <c r="AJ126" s="50"/>
      <c r="AK126" s="50"/>
      <c r="AL126" s="50"/>
      <c r="AN126" s="73" t="s">
        <v>1018</v>
      </c>
      <c r="AP126" t="s">
        <v>2146</v>
      </c>
      <c r="BA126" s="62"/>
      <c r="BB126" s="62"/>
    </row>
    <row r="127" spans="36:54" ht="15">
      <c r="AJ127" s="50"/>
      <c r="AK127" s="50"/>
      <c r="AL127" s="50"/>
      <c r="AN127" s="73" t="s">
        <v>1019</v>
      </c>
      <c r="AP127" t="s">
        <v>2147</v>
      </c>
      <c r="BA127" s="62"/>
      <c r="BB127" s="62"/>
    </row>
    <row r="128" spans="36:54" ht="15">
      <c r="AJ128" s="50"/>
      <c r="AK128" s="50"/>
      <c r="AL128" s="50"/>
      <c r="AN128" s="73" t="s">
        <v>1020</v>
      </c>
      <c r="AP128" t="s">
        <v>2148</v>
      </c>
      <c r="BA128" s="62"/>
      <c r="BB128" s="62"/>
    </row>
    <row r="129" spans="36:54" ht="31.5" customHeight="1">
      <c r="AJ129" s="50"/>
      <c r="AK129" s="50"/>
      <c r="AL129" s="50"/>
      <c r="AN129" s="73" t="s">
        <v>1022</v>
      </c>
      <c r="AP129" t="s">
        <v>2149</v>
      </c>
      <c r="BA129" s="62"/>
      <c r="BB129" s="62"/>
    </row>
    <row r="130" spans="36:54" ht="31.5" customHeight="1">
      <c r="AJ130" s="50"/>
      <c r="AK130" s="50"/>
      <c r="AL130" s="50"/>
      <c r="AN130" s="73" t="s">
        <v>1023</v>
      </c>
      <c r="AP130" t="s">
        <v>2150</v>
      </c>
      <c r="BA130" s="62"/>
      <c r="BB130" s="62"/>
    </row>
    <row r="131" spans="36:54" ht="15">
      <c r="AJ131" s="50"/>
      <c r="AK131" s="50"/>
      <c r="AL131" s="50"/>
      <c r="AN131" s="73" t="s">
        <v>1024</v>
      </c>
      <c r="AP131" t="s">
        <v>2151</v>
      </c>
      <c r="BA131" s="62"/>
      <c r="BB131" s="62"/>
    </row>
    <row r="132" spans="36:54" ht="15">
      <c r="AJ132" s="50"/>
      <c r="AK132" s="50"/>
      <c r="AL132" s="50"/>
      <c r="AN132" s="73"/>
      <c r="AP132" t="s">
        <v>2152</v>
      </c>
      <c r="BA132" s="62"/>
      <c r="BB132" s="62"/>
    </row>
    <row r="133" spans="36:54" ht="15">
      <c r="AJ133" s="50"/>
      <c r="AK133" s="50"/>
      <c r="AL133" s="50"/>
      <c r="AN133" s="73"/>
      <c r="AP133" t="s">
        <v>2153</v>
      </c>
      <c r="BA133" s="62"/>
      <c r="BB133" s="62"/>
    </row>
    <row r="134" spans="36:54" ht="15">
      <c r="AJ134" s="50"/>
      <c r="AK134" s="50"/>
      <c r="AL134" s="50"/>
      <c r="AN134" s="73"/>
      <c r="AP134" t="s">
        <v>2154</v>
      </c>
      <c r="BA134" s="62"/>
      <c r="BB134" s="62"/>
    </row>
    <row r="135" spans="36:42" ht="15">
      <c r="AJ135" s="50"/>
      <c r="AK135" s="50"/>
      <c r="AL135" s="50"/>
      <c r="AN135" s="73"/>
      <c r="AP135" t="s">
        <v>2155</v>
      </c>
    </row>
    <row r="136" spans="36:42" ht="15">
      <c r="AJ136" s="50"/>
      <c r="AK136" s="50"/>
      <c r="AL136" s="50"/>
      <c r="AN136" s="73"/>
      <c r="AP136" t="s">
        <v>2156</v>
      </c>
    </row>
    <row r="137" spans="36:42" ht="15">
      <c r="AJ137" s="50"/>
      <c r="AK137" s="50"/>
      <c r="AL137" s="50"/>
      <c r="AN137" s="73"/>
      <c r="AP137" t="s">
        <v>2157</v>
      </c>
    </row>
    <row r="138" spans="36:42" ht="15">
      <c r="AJ138" s="50"/>
      <c r="AK138" s="50"/>
      <c r="AL138" s="50"/>
      <c r="AN138" s="73"/>
      <c r="AP138" t="s">
        <v>2158</v>
      </c>
    </row>
    <row r="139" spans="36:42" ht="15">
      <c r="AJ139" s="50"/>
      <c r="AK139" s="50"/>
      <c r="AL139" s="50"/>
      <c r="AN139" s="73"/>
      <c r="AP139" t="s">
        <v>2159</v>
      </c>
    </row>
    <row r="140" spans="36:42" ht="15">
      <c r="AJ140" s="50"/>
      <c r="AK140" s="50"/>
      <c r="AL140" s="50"/>
      <c r="AN140" s="73"/>
      <c r="AP140" t="s">
        <v>2160</v>
      </c>
    </row>
    <row r="141" spans="36:42" ht="15">
      <c r="AJ141" s="50"/>
      <c r="AK141" s="50"/>
      <c r="AL141" s="50"/>
      <c r="AN141" s="73"/>
      <c r="AP141" t="s">
        <v>2161</v>
      </c>
    </row>
    <row r="142" spans="36:42" ht="15">
      <c r="AJ142" s="50"/>
      <c r="AK142" s="50"/>
      <c r="AL142" s="50"/>
      <c r="AN142" s="73"/>
      <c r="AP142" t="s">
        <v>2162</v>
      </c>
    </row>
    <row r="143" spans="36:42" ht="15">
      <c r="AJ143" s="50"/>
      <c r="AK143" s="50"/>
      <c r="AL143" s="50"/>
      <c r="AN143" s="73"/>
      <c r="AP143" t="s">
        <v>2163</v>
      </c>
    </row>
    <row r="144" spans="36:42" ht="15">
      <c r="AJ144" s="50"/>
      <c r="AK144" s="50"/>
      <c r="AL144" s="50"/>
      <c r="AN144" s="73"/>
      <c r="AP144" t="s">
        <v>2164</v>
      </c>
    </row>
    <row r="145" spans="36:42" ht="15">
      <c r="AJ145" s="50"/>
      <c r="AK145" s="50"/>
      <c r="AL145" s="50"/>
      <c r="AN145" s="73"/>
      <c r="AP145" t="s">
        <v>2165</v>
      </c>
    </row>
    <row r="146" spans="36:42" ht="15">
      <c r="AJ146" s="50"/>
      <c r="AK146" s="50"/>
      <c r="AL146" s="50"/>
      <c r="AN146" s="73"/>
      <c r="AP146" t="s">
        <v>2166</v>
      </c>
    </row>
    <row r="147" spans="36:42" ht="15">
      <c r="AJ147" s="50"/>
      <c r="AK147" s="50"/>
      <c r="AL147" s="50"/>
      <c r="AN147" s="73"/>
      <c r="AP147" t="s">
        <v>2167</v>
      </c>
    </row>
    <row r="148" spans="36:42" ht="15">
      <c r="AJ148" s="50"/>
      <c r="AK148" s="50"/>
      <c r="AL148" s="50"/>
      <c r="AN148" s="73"/>
      <c r="AP148" t="s">
        <v>2168</v>
      </c>
    </row>
    <row r="149" spans="36:42" ht="31.5" customHeight="1">
      <c r="AJ149" s="50"/>
      <c r="AK149" s="50"/>
      <c r="AL149" s="50"/>
      <c r="AN149" s="73"/>
      <c r="AP149" t="s">
        <v>2169</v>
      </c>
    </row>
    <row r="150" spans="36:42" ht="15">
      <c r="AJ150" s="50"/>
      <c r="AK150" s="50"/>
      <c r="AL150" s="50"/>
      <c r="AN150" s="73"/>
      <c r="AP150" t="s">
        <v>2170</v>
      </c>
    </row>
    <row r="151" spans="35:42" ht="31.5" customHeight="1">
      <c r="AI151" s="153"/>
      <c r="AJ151" s="50"/>
      <c r="AK151" s="50"/>
      <c r="AL151" s="50"/>
      <c r="AN151" s="73"/>
      <c r="AP151" t="s">
        <v>2171</v>
      </c>
    </row>
    <row r="152" spans="35:42" ht="15.75">
      <c r="AI152" s="153"/>
      <c r="AJ152" s="50"/>
      <c r="AK152" s="50"/>
      <c r="AL152" s="50"/>
      <c r="AN152" s="73"/>
      <c r="AP152" t="s">
        <v>2172</v>
      </c>
    </row>
    <row r="153" spans="35:42" ht="15.75">
      <c r="AI153" s="153"/>
      <c r="AJ153" s="50"/>
      <c r="AK153" s="50"/>
      <c r="AL153" s="50"/>
      <c r="AN153" s="73"/>
      <c r="AP153" t="s">
        <v>2173</v>
      </c>
    </row>
    <row r="154" spans="35:42" ht="15.75">
      <c r="AI154" s="153"/>
      <c r="AJ154" s="50"/>
      <c r="AK154" s="50"/>
      <c r="AL154" s="50"/>
      <c r="AN154" s="73"/>
      <c r="AP154" t="s">
        <v>2174</v>
      </c>
    </row>
    <row r="155" spans="35:42" ht="15.75">
      <c r="AI155" s="153"/>
      <c r="AJ155" s="50"/>
      <c r="AK155" s="50"/>
      <c r="AL155" s="50"/>
      <c r="AN155" s="83"/>
      <c r="AP155" t="s">
        <v>2175</v>
      </c>
    </row>
    <row r="156" spans="35:42" ht="15.75">
      <c r="AI156" s="153"/>
      <c r="AJ156" s="50"/>
      <c r="AK156" s="50"/>
      <c r="AL156" s="50"/>
      <c r="AN156" s="73"/>
      <c r="AP156" t="s">
        <v>2176</v>
      </c>
    </row>
    <row r="157" spans="35:42" ht="15.75">
      <c r="AI157" s="153"/>
      <c r="AJ157" s="50"/>
      <c r="AK157" s="50"/>
      <c r="AL157" s="50"/>
      <c r="AN157" s="73"/>
      <c r="AP157" t="s">
        <v>2177</v>
      </c>
    </row>
    <row r="158" spans="35:42" ht="15.75">
      <c r="AI158" s="153"/>
      <c r="AJ158" s="50"/>
      <c r="AK158" s="50"/>
      <c r="AL158" s="50"/>
      <c r="AN158" s="73"/>
      <c r="AP158" t="s">
        <v>2178</v>
      </c>
    </row>
    <row r="159" spans="35:42" ht="15" customHeight="1">
      <c r="AI159" s="153"/>
      <c r="AJ159" s="50"/>
      <c r="AK159" s="50"/>
      <c r="AL159" s="50"/>
      <c r="AN159" s="73"/>
      <c r="AP159" t="s">
        <v>2179</v>
      </c>
    </row>
    <row r="160" spans="35:42" ht="15" customHeight="1">
      <c r="AI160" s="153"/>
      <c r="AJ160" s="50"/>
      <c r="AK160" s="50"/>
      <c r="AL160" s="50"/>
      <c r="AN160" s="73"/>
      <c r="AP160" t="s">
        <v>2180</v>
      </c>
    </row>
    <row r="161" spans="35:42" ht="15" customHeight="1">
      <c r="AI161" s="153"/>
      <c r="AJ161" s="50"/>
      <c r="AK161" s="50"/>
      <c r="AL161" s="50"/>
      <c r="AN161" s="73"/>
      <c r="AP161" t="s">
        <v>2181</v>
      </c>
    </row>
    <row r="162" spans="36:42" ht="15">
      <c r="AJ162" s="50"/>
      <c r="AK162" s="50"/>
      <c r="AL162" s="50"/>
      <c r="AN162" s="73"/>
      <c r="AP162" t="s">
        <v>2182</v>
      </c>
    </row>
    <row r="163" spans="36:42" ht="15.75">
      <c r="AJ163" s="50"/>
      <c r="AK163" s="50"/>
      <c r="AL163" s="50"/>
      <c r="AN163" s="84"/>
      <c r="AP163" t="s">
        <v>2183</v>
      </c>
    </row>
    <row r="164" spans="36:42" ht="15.75" customHeight="1">
      <c r="AJ164" s="50"/>
      <c r="AK164" s="50"/>
      <c r="AL164" s="50"/>
      <c r="AN164" s="84"/>
      <c r="AP164" t="s">
        <v>2184</v>
      </c>
    </row>
    <row r="165" spans="36:42" ht="15.75" customHeight="1">
      <c r="AJ165" s="50"/>
      <c r="AK165" s="50"/>
      <c r="AL165" s="50"/>
      <c r="AN165" s="84"/>
      <c r="AP165" t="s">
        <v>2185</v>
      </c>
    </row>
    <row r="166" spans="36:42" ht="15.75" customHeight="1">
      <c r="AJ166" s="50"/>
      <c r="AK166" s="50"/>
      <c r="AL166" s="50"/>
      <c r="AP166" t="s">
        <v>2186</v>
      </c>
    </row>
    <row r="167" spans="36:42" ht="15">
      <c r="AJ167" s="50"/>
      <c r="AK167" s="50"/>
      <c r="AL167" s="50"/>
      <c r="AN167" s="85"/>
      <c r="AP167" t="s">
        <v>2187</v>
      </c>
    </row>
    <row r="168" spans="36:42" ht="15">
      <c r="AJ168" s="50"/>
      <c r="AK168" s="50"/>
      <c r="AL168" s="50"/>
      <c r="AP168" t="s">
        <v>2188</v>
      </c>
    </row>
    <row r="169" spans="36:42" ht="15">
      <c r="AJ169" s="50"/>
      <c r="AK169" s="50"/>
      <c r="AL169" s="50"/>
      <c r="AN169" s="85"/>
      <c r="AP169" t="s">
        <v>2189</v>
      </c>
    </row>
    <row r="170" spans="36:42" ht="15">
      <c r="AJ170" s="50"/>
      <c r="AK170" s="50"/>
      <c r="AL170" s="50"/>
      <c r="AN170" s="85"/>
      <c r="AP170" t="s">
        <v>2190</v>
      </c>
    </row>
    <row r="171" spans="36:42" ht="15">
      <c r="AJ171" s="50"/>
      <c r="AK171" s="50"/>
      <c r="AL171" s="50"/>
      <c r="AN171" s="85"/>
      <c r="AP171" t="s">
        <v>2191</v>
      </c>
    </row>
    <row r="172" spans="36:42" ht="15">
      <c r="AJ172" s="50"/>
      <c r="AK172" s="50"/>
      <c r="AL172" s="50"/>
      <c r="AN172" s="85"/>
      <c r="AP172" t="s">
        <v>2192</v>
      </c>
    </row>
    <row r="173" spans="36:42" ht="15">
      <c r="AJ173" s="50"/>
      <c r="AK173" s="50"/>
      <c r="AL173" s="50"/>
      <c r="AN173" s="85"/>
      <c r="AP173" t="s">
        <v>2193</v>
      </c>
    </row>
    <row r="174" spans="36:42" ht="15">
      <c r="AJ174" s="50"/>
      <c r="AK174" s="50"/>
      <c r="AL174" s="50"/>
      <c r="AN174" s="85"/>
      <c r="AP174" t="s">
        <v>2194</v>
      </c>
    </row>
    <row r="175" spans="36:42" ht="15">
      <c r="AJ175" s="50"/>
      <c r="AK175" s="50"/>
      <c r="AL175" s="50"/>
      <c r="AN175" s="85"/>
      <c r="AP175" t="s">
        <v>2195</v>
      </c>
    </row>
    <row r="176" spans="36:42" ht="15">
      <c r="AJ176" s="50"/>
      <c r="AK176" s="50"/>
      <c r="AL176" s="50"/>
      <c r="AN176" s="85"/>
      <c r="AP176" t="s">
        <v>2196</v>
      </c>
    </row>
    <row r="177" spans="36:42" ht="15">
      <c r="AJ177" s="50"/>
      <c r="AK177" s="50"/>
      <c r="AL177" s="50"/>
      <c r="AN177" s="85"/>
      <c r="AP177" t="s">
        <v>2197</v>
      </c>
    </row>
    <row r="178" spans="36:42" ht="15">
      <c r="AJ178" s="50"/>
      <c r="AK178" s="50"/>
      <c r="AL178" s="50"/>
      <c r="AN178" s="85"/>
      <c r="AP178" t="s">
        <v>2198</v>
      </c>
    </row>
    <row r="179" spans="36:42" ht="15">
      <c r="AJ179" s="50"/>
      <c r="AK179" s="50"/>
      <c r="AL179" s="50"/>
      <c r="AN179" s="85"/>
      <c r="AP179" t="s">
        <v>2199</v>
      </c>
    </row>
    <row r="180" spans="36:42" ht="15">
      <c r="AJ180" s="50"/>
      <c r="AK180" s="50"/>
      <c r="AL180" s="50"/>
      <c r="AN180" s="85"/>
      <c r="AP180" t="s">
        <v>2200</v>
      </c>
    </row>
    <row r="181" spans="36:42" ht="15">
      <c r="AJ181" s="50"/>
      <c r="AK181" s="50"/>
      <c r="AL181" s="50"/>
      <c r="AN181" s="85"/>
      <c r="AP181" t="s">
        <v>2201</v>
      </c>
    </row>
    <row r="182" spans="36:42" ht="15">
      <c r="AJ182" s="50"/>
      <c r="AK182" s="50"/>
      <c r="AL182" s="50"/>
      <c r="AN182" s="85"/>
      <c r="AP182" t="s">
        <v>2202</v>
      </c>
    </row>
    <row r="183" spans="36:42" ht="15">
      <c r="AJ183" s="50"/>
      <c r="AK183" s="50"/>
      <c r="AL183" s="50"/>
      <c r="AN183" s="85"/>
      <c r="AP183" t="s">
        <v>2203</v>
      </c>
    </row>
    <row r="184" spans="36:42" ht="15">
      <c r="AJ184" s="50"/>
      <c r="AK184" s="50"/>
      <c r="AL184" s="50"/>
      <c r="AN184" s="85"/>
      <c r="AP184" t="s">
        <v>2204</v>
      </c>
    </row>
    <row r="185" spans="36:42" ht="15">
      <c r="AJ185" s="50"/>
      <c r="AK185" s="50"/>
      <c r="AL185" s="50"/>
      <c r="AN185" s="85"/>
      <c r="AP185" t="s">
        <v>2205</v>
      </c>
    </row>
    <row r="186" spans="36:42" ht="15">
      <c r="AJ186" s="50"/>
      <c r="AK186" s="50"/>
      <c r="AL186" s="50"/>
      <c r="AN186" s="85"/>
      <c r="AP186" t="s">
        <v>2206</v>
      </c>
    </row>
    <row r="187" spans="36:42" ht="15">
      <c r="AJ187" s="50"/>
      <c r="AK187" s="50"/>
      <c r="AL187" s="50"/>
      <c r="AN187" s="85"/>
      <c r="AP187" t="s">
        <v>2207</v>
      </c>
    </row>
    <row r="188" spans="36:42" ht="15">
      <c r="AJ188" s="50"/>
      <c r="AK188" s="50"/>
      <c r="AL188" s="50"/>
      <c r="AN188" s="85"/>
      <c r="AP188" t="s">
        <v>2208</v>
      </c>
    </row>
    <row r="189" spans="36:42" ht="15">
      <c r="AJ189" s="50"/>
      <c r="AK189" s="50"/>
      <c r="AL189" s="50"/>
      <c r="AN189" s="85"/>
      <c r="AP189" t="s">
        <v>2209</v>
      </c>
    </row>
    <row r="190" spans="36:42" ht="15">
      <c r="AJ190" s="50"/>
      <c r="AK190" s="50"/>
      <c r="AL190" s="50"/>
      <c r="AN190" s="85"/>
      <c r="AP190" t="s">
        <v>2210</v>
      </c>
    </row>
    <row r="191" spans="36:42" ht="15">
      <c r="AJ191" s="50"/>
      <c r="AK191" s="50"/>
      <c r="AL191" s="50"/>
      <c r="AN191" s="85"/>
      <c r="AP191" t="s">
        <v>2211</v>
      </c>
    </row>
    <row r="192" spans="36:42" ht="15">
      <c r="AJ192" s="50"/>
      <c r="AK192" s="50"/>
      <c r="AL192" s="50"/>
      <c r="AN192" s="85"/>
      <c r="AP192" t="s">
        <v>2212</v>
      </c>
    </row>
    <row r="193" spans="36:42" ht="15">
      <c r="AJ193" s="50"/>
      <c r="AK193" s="50"/>
      <c r="AL193" s="50"/>
      <c r="AN193" s="85"/>
      <c r="AP193" t="s">
        <v>2213</v>
      </c>
    </row>
    <row r="194" spans="40:42" ht="15">
      <c r="AN194" s="85"/>
      <c r="AP194" t="s">
        <v>2214</v>
      </c>
    </row>
    <row r="195" spans="40:42" ht="15">
      <c r="AN195" s="85"/>
      <c r="AP195" t="s">
        <v>2215</v>
      </c>
    </row>
    <row r="196" ht="15">
      <c r="AP196" t="s">
        <v>2216</v>
      </c>
    </row>
    <row r="197" ht="15">
      <c r="AP197" t="s">
        <v>2217</v>
      </c>
    </row>
    <row r="198" ht="15">
      <c r="AP198" t="s">
        <v>2218</v>
      </c>
    </row>
    <row r="199" ht="15">
      <c r="AP199" t="s">
        <v>2219</v>
      </c>
    </row>
    <row r="200" ht="15">
      <c r="AP200" t="s">
        <v>2220</v>
      </c>
    </row>
    <row r="201" ht="15">
      <c r="AP201" t="s">
        <v>2221</v>
      </c>
    </row>
    <row r="202" ht="15">
      <c r="AP202" t="s">
        <v>2222</v>
      </c>
    </row>
    <row r="203" ht="15">
      <c r="AP203" t="s">
        <v>2223</v>
      </c>
    </row>
    <row r="204" ht="15">
      <c r="AP204" t="s">
        <v>2224</v>
      </c>
    </row>
    <row r="205" ht="15">
      <c r="AP205" t="s">
        <v>2225</v>
      </c>
    </row>
    <row r="206" ht="15">
      <c r="AP206" t="s">
        <v>2226</v>
      </c>
    </row>
    <row r="207" ht="15">
      <c r="AP207" t="s">
        <v>2227</v>
      </c>
    </row>
    <row r="208" ht="15">
      <c r="AP208" t="s">
        <v>2228</v>
      </c>
    </row>
    <row r="209" ht="15">
      <c r="AP209" t="s">
        <v>2229</v>
      </c>
    </row>
    <row r="210" ht="15">
      <c r="AP210" t="s">
        <v>2230</v>
      </c>
    </row>
    <row r="211" ht="15">
      <c r="AP211" t="s">
        <v>2231</v>
      </c>
    </row>
    <row r="212" ht="15">
      <c r="AP212" t="s">
        <v>2232</v>
      </c>
    </row>
    <row r="213" ht="15">
      <c r="AP213" t="s">
        <v>2233</v>
      </c>
    </row>
    <row r="214" ht="15">
      <c r="AP214" t="s">
        <v>2234</v>
      </c>
    </row>
    <row r="215" ht="15">
      <c r="AP215" t="s">
        <v>2235</v>
      </c>
    </row>
    <row r="216" ht="15">
      <c r="AP216" t="s">
        <v>2236</v>
      </c>
    </row>
    <row r="217" ht="15">
      <c r="AP217" t="s">
        <v>2237</v>
      </c>
    </row>
    <row r="218" ht="15">
      <c r="AP218" t="s">
        <v>2238</v>
      </c>
    </row>
    <row r="219" ht="15">
      <c r="AP219" t="s">
        <v>2239</v>
      </c>
    </row>
    <row r="220" ht="15">
      <c r="AP220" t="s">
        <v>2240</v>
      </c>
    </row>
    <row r="221" ht="15">
      <c r="AP221" t="s">
        <v>2241</v>
      </c>
    </row>
    <row r="222" ht="15">
      <c r="AP222" t="s">
        <v>2242</v>
      </c>
    </row>
    <row r="223" ht="15">
      <c r="AP223" t="s">
        <v>2243</v>
      </c>
    </row>
    <row r="224" ht="15">
      <c r="AP224" t="s">
        <v>2244</v>
      </c>
    </row>
    <row r="225" ht="15">
      <c r="AP225" t="s">
        <v>2245</v>
      </c>
    </row>
    <row r="226" ht="15">
      <c r="AP226" t="s">
        <v>2246</v>
      </c>
    </row>
    <row r="227" ht="15">
      <c r="AP227" t="s">
        <v>2247</v>
      </c>
    </row>
    <row r="228" ht="15">
      <c r="AP228" t="s">
        <v>2248</v>
      </c>
    </row>
    <row r="229" ht="15">
      <c r="AP229" t="s">
        <v>2249</v>
      </c>
    </row>
    <row r="230" ht="15">
      <c r="AP230" t="s">
        <v>2250</v>
      </c>
    </row>
    <row r="231" ht="15">
      <c r="AP231" t="s">
        <v>2251</v>
      </c>
    </row>
    <row r="232" ht="15">
      <c r="AP232" t="s">
        <v>2252</v>
      </c>
    </row>
    <row r="233" ht="15">
      <c r="AP233" t="s">
        <v>2253</v>
      </c>
    </row>
    <row r="234" ht="15">
      <c r="AP234" t="s">
        <v>2254</v>
      </c>
    </row>
    <row r="235" ht="15">
      <c r="AP235" t="s">
        <v>2255</v>
      </c>
    </row>
    <row r="236" ht="15">
      <c r="AP236" t="s">
        <v>2256</v>
      </c>
    </row>
    <row r="237" ht="15">
      <c r="AP237" t="s">
        <v>2257</v>
      </c>
    </row>
    <row r="238" ht="15">
      <c r="AP238" t="s">
        <v>2258</v>
      </c>
    </row>
    <row r="239" ht="15">
      <c r="AP239" t="s">
        <v>2259</v>
      </c>
    </row>
    <row r="240" ht="15">
      <c r="AP240" t="s">
        <v>2260</v>
      </c>
    </row>
    <row r="241" ht="15">
      <c r="AP241" t="s">
        <v>2261</v>
      </c>
    </row>
    <row r="242" ht="15">
      <c r="AP242" t="s">
        <v>2262</v>
      </c>
    </row>
    <row r="243" ht="15">
      <c r="AP243" t="s">
        <v>2263</v>
      </c>
    </row>
    <row r="244" ht="15">
      <c r="AP244" t="s">
        <v>2264</v>
      </c>
    </row>
    <row r="245" ht="15">
      <c r="AP245" t="s">
        <v>2265</v>
      </c>
    </row>
    <row r="246" ht="15">
      <c r="AP246" t="s">
        <v>2266</v>
      </c>
    </row>
    <row r="247" ht="15">
      <c r="AP247" t="s">
        <v>2267</v>
      </c>
    </row>
    <row r="248" ht="15">
      <c r="AP248" t="s">
        <v>2268</v>
      </c>
    </row>
    <row r="249" ht="15">
      <c r="AP249" t="s">
        <v>2269</v>
      </c>
    </row>
    <row r="250" ht="15">
      <c r="AP250" t="s">
        <v>2270</v>
      </c>
    </row>
    <row r="251" ht="15">
      <c r="AP251" t="s">
        <v>2271</v>
      </c>
    </row>
    <row r="252" ht="15">
      <c r="AP252" t="s">
        <v>2272</v>
      </c>
    </row>
    <row r="253" ht="15">
      <c r="AP253" t="s">
        <v>2273</v>
      </c>
    </row>
    <row r="254" ht="15">
      <c r="AP254" t="s">
        <v>2274</v>
      </c>
    </row>
    <row r="255" ht="15">
      <c r="AP255" t="s">
        <v>2275</v>
      </c>
    </row>
    <row r="256" ht="15">
      <c r="AP256" t="s">
        <v>2276</v>
      </c>
    </row>
    <row r="257" ht="15">
      <c r="AP257" t="s">
        <v>2277</v>
      </c>
    </row>
    <row r="258" ht="15">
      <c r="AP258" t="s">
        <v>2278</v>
      </c>
    </row>
    <row r="259" ht="15">
      <c r="AP259" t="s">
        <v>2279</v>
      </c>
    </row>
    <row r="260" ht="15">
      <c r="AP260" t="s">
        <v>2280</v>
      </c>
    </row>
    <row r="261" ht="15">
      <c r="AP261" t="s">
        <v>2281</v>
      </c>
    </row>
    <row r="262" ht="15">
      <c r="AP262" t="s">
        <v>2282</v>
      </c>
    </row>
    <row r="263" ht="15">
      <c r="AP263" t="s">
        <v>2283</v>
      </c>
    </row>
    <row r="264" ht="15">
      <c r="AP264" t="s">
        <v>2284</v>
      </c>
    </row>
    <row r="265" ht="15">
      <c r="AP265" t="s">
        <v>2285</v>
      </c>
    </row>
    <row r="266" ht="15">
      <c r="AP266" t="s">
        <v>2286</v>
      </c>
    </row>
    <row r="267" ht="15">
      <c r="AP267" t="s">
        <v>2287</v>
      </c>
    </row>
    <row r="268" ht="15">
      <c r="AP268" t="s">
        <v>2288</v>
      </c>
    </row>
    <row r="269" ht="15">
      <c r="AP269" t="s">
        <v>2289</v>
      </c>
    </row>
    <row r="270" ht="15">
      <c r="AP270" t="s">
        <v>2290</v>
      </c>
    </row>
    <row r="271" ht="15">
      <c r="AP271" t="s">
        <v>2291</v>
      </c>
    </row>
    <row r="272" ht="15">
      <c r="AP272" t="s">
        <v>2292</v>
      </c>
    </row>
    <row r="273" ht="15">
      <c r="AP273" t="s">
        <v>2293</v>
      </c>
    </row>
    <row r="274" ht="15">
      <c r="AP274" t="s">
        <v>2294</v>
      </c>
    </row>
    <row r="275" ht="15">
      <c r="AP275" t="s">
        <v>2295</v>
      </c>
    </row>
    <row r="276" ht="15">
      <c r="AP276" t="s">
        <v>2296</v>
      </c>
    </row>
    <row r="277" ht="15">
      <c r="AP277" t="s">
        <v>2297</v>
      </c>
    </row>
    <row r="278" ht="15">
      <c r="AP278" t="s">
        <v>2298</v>
      </c>
    </row>
    <row r="279" ht="15">
      <c r="AP279" t="s">
        <v>2299</v>
      </c>
    </row>
    <row r="280" ht="15">
      <c r="AP280" t="s">
        <v>2300</v>
      </c>
    </row>
    <row r="281" ht="15">
      <c r="AP281" t="s">
        <v>2301</v>
      </c>
    </row>
    <row r="282" ht="15">
      <c r="AP282" t="s">
        <v>2302</v>
      </c>
    </row>
    <row r="283" ht="15">
      <c r="AP283" t="s">
        <v>2303</v>
      </c>
    </row>
    <row r="284" ht="15">
      <c r="AP284" t="s">
        <v>2304</v>
      </c>
    </row>
    <row r="285" ht="15">
      <c r="AP285" t="s">
        <v>2305</v>
      </c>
    </row>
    <row r="286" ht="15">
      <c r="AP286" t="s">
        <v>2306</v>
      </c>
    </row>
    <row r="287" ht="15">
      <c r="AP287" t="s">
        <v>2307</v>
      </c>
    </row>
    <row r="288" ht="15">
      <c r="AP288" t="s">
        <v>2308</v>
      </c>
    </row>
    <row r="289" ht="15">
      <c r="AP289" t="s">
        <v>2309</v>
      </c>
    </row>
    <row r="290" ht="15">
      <c r="AP290" t="s">
        <v>2310</v>
      </c>
    </row>
    <row r="291" ht="15">
      <c r="AP291" t="s">
        <v>2311</v>
      </c>
    </row>
    <row r="292" ht="15">
      <c r="AP292" t="s">
        <v>2312</v>
      </c>
    </row>
    <row r="293" ht="15">
      <c r="AP293" t="s">
        <v>2313</v>
      </c>
    </row>
    <row r="294" ht="15">
      <c r="AP294" t="s">
        <v>2314</v>
      </c>
    </row>
    <row r="295" ht="15">
      <c r="AP295" t="s">
        <v>2315</v>
      </c>
    </row>
    <row r="296" ht="15">
      <c r="AP296" t="s">
        <v>2316</v>
      </c>
    </row>
    <row r="297" ht="15">
      <c r="AP297" t="s">
        <v>2317</v>
      </c>
    </row>
    <row r="298" ht="15">
      <c r="AP298" t="s">
        <v>2318</v>
      </c>
    </row>
    <row r="299" ht="15">
      <c r="AP299" t="s">
        <v>2319</v>
      </c>
    </row>
    <row r="300" ht="15">
      <c r="AP300" t="s">
        <v>2320</v>
      </c>
    </row>
    <row r="301" ht="15">
      <c r="AP301" t="s">
        <v>2321</v>
      </c>
    </row>
    <row r="302" ht="15">
      <c r="AP302" t="s">
        <v>2322</v>
      </c>
    </row>
    <row r="303" ht="15">
      <c r="AP303" t="s">
        <v>2323</v>
      </c>
    </row>
    <row r="304" ht="15">
      <c r="AP304" t="s">
        <v>2324</v>
      </c>
    </row>
    <row r="305" ht="15">
      <c r="AP305" t="s">
        <v>2325</v>
      </c>
    </row>
    <row r="306" ht="15">
      <c r="AP306" t="s">
        <v>2326</v>
      </c>
    </row>
    <row r="307" ht="15">
      <c r="AP307" t="s">
        <v>2327</v>
      </c>
    </row>
    <row r="308" ht="15">
      <c r="AP308" t="s">
        <v>2328</v>
      </c>
    </row>
    <row r="309" ht="15">
      <c r="AP309" t="s">
        <v>2329</v>
      </c>
    </row>
    <row r="310" ht="15">
      <c r="AP310" t="s">
        <v>2330</v>
      </c>
    </row>
    <row r="311" ht="15">
      <c r="AP311" t="s">
        <v>2331</v>
      </c>
    </row>
    <row r="312" ht="15">
      <c r="AP312" t="s">
        <v>2332</v>
      </c>
    </row>
    <row r="313" ht="15">
      <c r="AP313" t="s">
        <v>2333</v>
      </c>
    </row>
    <row r="314" ht="15">
      <c r="AP314" t="s">
        <v>2334</v>
      </c>
    </row>
    <row r="315" ht="15">
      <c r="AP315" t="s">
        <v>2335</v>
      </c>
    </row>
    <row r="316" ht="15">
      <c r="AP316" t="s">
        <v>2336</v>
      </c>
    </row>
    <row r="317" ht="15">
      <c r="AP317" t="s">
        <v>2337</v>
      </c>
    </row>
    <row r="318" ht="15">
      <c r="AP318" t="s">
        <v>2338</v>
      </c>
    </row>
    <row r="319" ht="15">
      <c r="AP319" t="s">
        <v>2339</v>
      </c>
    </row>
    <row r="320" ht="15">
      <c r="AP320" t="s">
        <v>2340</v>
      </c>
    </row>
    <row r="321" ht="15">
      <c r="AP321" t="s">
        <v>2341</v>
      </c>
    </row>
    <row r="322" ht="15">
      <c r="AP322" t="s">
        <v>2342</v>
      </c>
    </row>
    <row r="323" ht="15">
      <c r="AP323" t="s">
        <v>2343</v>
      </c>
    </row>
    <row r="324" ht="15">
      <c r="AP324" t="s">
        <v>2344</v>
      </c>
    </row>
    <row r="325" ht="15">
      <c r="AP325" t="s">
        <v>2345</v>
      </c>
    </row>
    <row r="326" ht="15">
      <c r="AP326" t="s">
        <v>2346</v>
      </c>
    </row>
    <row r="327" ht="15">
      <c r="AP327" t="s">
        <v>2347</v>
      </c>
    </row>
    <row r="328" ht="15">
      <c r="AP328" t="s">
        <v>2348</v>
      </c>
    </row>
    <row r="329" ht="15">
      <c r="AP329" t="s">
        <v>2349</v>
      </c>
    </row>
    <row r="330" ht="15">
      <c r="AP330" t="s">
        <v>2350</v>
      </c>
    </row>
    <row r="331" ht="15">
      <c r="AP331" t="s">
        <v>2351</v>
      </c>
    </row>
    <row r="332" ht="15">
      <c r="AP332" t="s">
        <v>2352</v>
      </c>
    </row>
    <row r="333" ht="15">
      <c r="AP333" t="s">
        <v>2353</v>
      </c>
    </row>
    <row r="334" ht="15">
      <c r="AP334" t="s">
        <v>2354</v>
      </c>
    </row>
    <row r="335" ht="15">
      <c r="AP335" t="s">
        <v>2355</v>
      </c>
    </row>
    <row r="336" ht="15">
      <c r="AP336" t="s">
        <v>2356</v>
      </c>
    </row>
    <row r="337" ht="15">
      <c r="AP337" t="s">
        <v>2357</v>
      </c>
    </row>
    <row r="338" ht="15">
      <c r="AP338" t="s">
        <v>2358</v>
      </c>
    </row>
    <row r="339" ht="15">
      <c r="AP339" t="s">
        <v>2359</v>
      </c>
    </row>
    <row r="340" ht="15">
      <c r="AP340" t="s">
        <v>2360</v>
      </c>
    </row>
    <row r="341" ht="15">
      <c r="AP341" t="s">
        <v>2361</v>
      </c>
    </row>
    <row r="342" ht="15">
      <c r="AP342" t="s">
        <v>2362</v>
      </c>
    </row>
    <row r="343" ht="15">
      <c r="AP343" t="s">
        <v>2363</v>
      </c>
    </row>
    <row r="344" ht="15">
      <c r="AP344" t="s">
        <v>2364</v>
      </c>
    </row>
    <row r="345" ht="15">
      <c r="AP345" t="s">
        <v>2365</v>
      </c>
    </row>
    <row r="346" ht="15">
      <c r="AP346" t="s">
        <v>2366</v>
      </c>
    </row>
    <row r="347" ht="15">
      <c r="AP347" t="s">
        <v>2367</v>
      </c>
    </row>
    <row r="348" ht="15">
      <c r="AP348" t="s">
        <v>2368</v>
      </c>
    </row>
    <row r="349" ht="15">
      <c r="AP349" t="s">
        <v>2369</v>
      </c>
    </row>
    <row r="350" ht="15">
      <c r="AP350" t="s">
        <v>2370</v>
      </c>
    </row>
    <row r="351" ht="15">
      <c r="AP351" t="s">
        <v>2371</v>
      </c>
    </row>
    <row r="352" ht="15">
      <c r="AP352" t="s">
        <v>2372</v>
      </c>
    </row>
    <row r="353" ht="15">
      <c r="AP353" t="s">
        <v>2373</v>
      </c>
    </row>
    <row r="354" ht="15">
      <c r="AP354" t="s">
        <v>2374</v>
      </c>
    </row>
    <row r="355" ht="15">
      <c r="AP355" t="s">
        <v>2375</v>
      </c>
    </row>
    <row r="356" ht="15">
      <c r="AP356" t="s">
        <v>2376</v>
      </c>
    </row>
    <row r="357" ht="15">
      <c r="AP357" t="s">
        <v>2377</v>
      </c>
    </row>
    <row r="358" ht="15">
      <c r="AP358" t="s">
        <v>2378</v>
      </c>
    </row>
    <row r="359" ht="15">
      <c r="AP359" t="s">
        <v>2379</v>
      </c>
    </row>
    <row r="360" ht="15">
      <c r="AP360" t="s">
        <v>2380</v>
      </c>
    </row>
    <row r="361" ht="15">
      <c r="AP361" t="s">
        <v>2381</v>
      </c>
    </row>
    <row r="362" ht="15">
      <c r="AP362" t="s">
        <v>2382</v>
      </c>
    </row>
    <row r="363" ht="15">
      <c r="AP363" t="s">
        <v>2383</v>
      </c>
    </row>
    <row r="364" ht="15">
      <c r="AP364" t="s">
        <v>2384</v>
      </c>
    </row>
    <row r="365" ht="15">
      <c r="AP365" t="s">
        <v>2385</v>
      </c>
    </row>
    <row r="366" ht="15">
      <c r="AP366" t="s">
        <v>2386</v>
      </c>
    </row>
    <row r="367" ht="15">
      <c r="AP367" t="s">
        <v>2387</v>
      </c>
    </row>
    <row r="368" ht="15">
      <c r="AP368" t="s">
        <v>2388</v>
      </c>
    </row>
    <row r="369" ht="15">
      <c r="AP369" t="s">
        <v>2389</v>
      </c>
    </row>
    <row r="370" ht="15">
      <c r="AP370" t="s">
        <v>2390</v>
      </c>
    </row>
    <row r="371" ht="15">
      <c r="AP371" t="s">
        <v>2391</v>
      </c>
    </row>
    <row r="372" ht="15">
      <c r="AP372" t="s">
        <v>2392</v>
      </c>
    </row>
    <row r="373" ht="15">
      <c r="AP373" t="s">
        <v>2393</v>
      </c>
    </row>
    <row r="374" ht="15">
      <c r="AP374" t="s">
        <v>2394</v>
      </c>
    </row>
    <row r="375" ht="15">
      <c r="AP375" t="s">
        <v>2395</v>
      </c>
    </row>
    <row r="376" ht="15">
      <c r="AP376" t="s">
        <v>2396</v>
      </c>
    </row>
    <row r="377" ht="15">
      <c r="AP377" t="s">
        <v>2397</v>
      </c>
    </row>
    <row r="378" ht="15">
      <c r="AP378" t="s">
        <v>2398</v>
      </c>
    </row>
    <row r="379" ht="15">
      <c r="AP379" t="s">
        <v>2399</v>
      </c>
    </row>
    <row r="380" ht="15">
      <c r="AP380" t="s">
        <v>2400</v>
      </c>
    </row>
    <row r="381" ht="15">
      <c r="AP381" t="s">
        <v>2401</v>
      </c>
    </row>
    <row r="382" ht="15">
      <c r="AP382" t="s">
        <v>2402</v>
      </c>
    </row>
    <row r="383" ht="15">
      <c r="AP383" t="s">
        <v>2403</v>
      </c>
    </row>
    <row r="384" ht="15">
      <c r="AP384" t="s">
        <v>2404</v>
      </c>
    </row>
    <row r="385" ht="15">
      <c r="AP385" t="s">
        <v>2405</v>
      </c>
    </row>
    <row r="386" ht="15">
      <c r="AP386" t="s">
        <v>2406</v>
      </c>
    </row>
    <row r="387" ht="15">
      <c r="AP387" t="s">
        <v>2407</v>
      </c>
    </row>
    <row r="388" ht="15">
      <c r="AP388" t="s">
        <v>2408</v>
      </c>
    </row>
    <row r="389" ht="15">
      <c r="AP389" t="s">
        <v>2409</v>
      </c>
    </row>
    <row r="390" ht="15">
      <c r="AP390" t="s">
        <v>2410</v>
      </c>
    </row>
    <row r="391" ht="15">
      <c r="AP391" t="s">
        <v>2411</v>
      </c>
    </row>
    <row r="392" ht="15">
      <c r="AP392" t="s">
        <v>2412</v>
      </c>
    </row>
    <row r="393" ht="15">
      <c r="AP393" t="s">
        <v>2413</v>
      </c>
    </row>
    <row r="394" ht="15">
      <c r="AP394" t="s">
        <v>2414</v>
      </c>
    </row>
    <row r="395" ht="15">
      <c r="AP395" t="s">
        <v>2415</v>
      </c>
    </row>
    <row r="396" ht="15">
      <c r="AP396" t="s">
        <v>2416</v>
      </c>
    </row>
    <row r="397" ht="15">
      <c r="AP397" t="s">
        <v>2417</v>
      </c>
    </row>
    <row r="398" ht="15">
      <c r="AP398" t="s">
        <v>2418</v>
      </c>
    </row>
    <row r="399" ht="15">
      <c r="AP399" t="s">
        <v>2419</v>
      </c>
    </row>
    <row r="400" ht="15">
      <c r="AP400" t="s">
        <v>2420</v>
      </c>
    </row>
    <row r="401" ht="15">
      <c r="AP401" t="s">
        <v>2421</v>
      </c>
    </row>
    <row r="402" ht="15">
      <c r="AP402" t="s">
        <v>2422</v>
      </c>
    </row>
    <row r="403" ht="15">
      <c r="AP403" t="s">
        <v>2423</v>
      </c>
    </row>
    <row r="404" ht="15">
      <c r="AP404" t="s">
        <v>2424</v>
      </c>
    </row>
    <row r="405" ht="15">
      <c r="AP405" t="s">
        <v>2425</v>
      </c>
    </row>
    <row r="406" ht="15">
      <c r="AP406" t="s">
        <v>2426</v>
      </c>
    </row>
    <row r="407" ht="15">
      <c r="AP407" t="s">
        <v>2427</v>
      </c>
    </row>
    <row r="408" ht="15">
      <c r="AP408" t="s">
        <v>2428</v>
      </c>
    </row>
    <row r="409" ht="15">
      <c r="AP409" t="s">
        <v>2429</v>
      </c>
    </row>
    <row r="410" ht="15">
      <c r="AP410" t="s">
        <v>2430</v>
      </c>
    </row>
    <row r="411" ht="15">
      <c r="AP411" t="s">
        <v>2431</v>
      </c>
    </row>
    <row r="412" ht="15">
      <c r="AP412" t="s">
        <v>2432</v>
      </c>
    </row>
    <row r="413" ht="15">
      <c r="AP413" t="s">
        <v>2433</v>
      </c>
    </row>
    <row r="414" ht="15">
      <c r="AP414" t="s">
        <v>2434</v>
      </c>
    </row>
    <row r="415" ht="15">
      <c r="AP415" t="s">
        <v>2435</v>
      </c>
    </row>
    <row r="416" ht="15">
      <c r="AP416" t="s">
        <v>2436</v>
      </c>
    </row>
    <row r="417" ht="15">
      <c r="AP417" t="s">
        <v>2437</v>
      </c>
    </row>
    <row r="418" ht="15">
      <c r="AP418" t="s">
        <v>2438</v>
      </c>
    </row>
    <row r="419" ht="15">
      <c r="AP419" t="s">
        <v>2439</v>
      </c>
    </row>
    <row r="420" ht="15">
      <c r="AP420" t="s">
        <v>2440</v>
      </c>
    </row>
    <row r="421" ht="15">
      <c r="AP421" t="s">
        <v>2441</v>
      </c>
    </row>
    <row r="422" ht="15">
      <c r="AP422" t="s">
        <v>2442</v>
      </c>
    </row>
    <row r="423" ht="15">
      <c r="AP423" t="s">
        <v>2443</v>
      </c>
    </row>
    <row r="424" ht="15">
      <c r="AP424" t="s">
        <v>2444</v>
      </c>
    </row>
    <row r="425" ht="15">
      <c r="AP425" t="s">
        <v>2445</v>
      </c>
    </row>
    <row r="426" ht="15">
      <c r="AP426" t="s">
        <v>2446</v>
      </c>
    </row>
    <row r="427" ht="15">
      <c r="AP427" t="s">
        <v>2447</v>
      </c>
    </row>
    <row r="428" ht="15">
      <c r="AP428" t="s">
        <v>2448</v>
      </c>
    </row>
    <row r="429" ht="15">
      <c r="AP429" t="s">
        <v>2449</v>
      </c>
    </row>
    <row r="430" ht="15">
      <c r="AP430" t="s">
        <v>2450</v>
      </c>
    </row>
    <row r="431" ht="15">
      <c r="AP431" t="s">
        <v>2451</v>
      </c>
    </row>
    <row r="432" ht="15">
      <c r="AP432" t="s">
        <v>2452</v>
      </c>
    </row>
    <row r="433" ht="15">
      <c r="AP433" t="s">
        <v>2453</v>
      </c>
    </row>
    <row r="434" ht="15">
      <c r="AP434" t="s">
        <v>2454</v>
      </c>
    </row>
    <row r="435" ht="15">
      <c r="AP435" t="s">
        <v>2455</v>
      </c>
    </row>
    <row r="436" ht="15">
      <c r="AP436" t="s">
        <v>2456</v>
      </c>
    </row>
    <row r="437" ht="15">
      <c r="AP437" t="s">
        <v>2457</v>
      </c>
    </row>
    <row r="438" ht="15">
      <c r="AP438" t="s">
        <v>2458</v>
      </c>
    </row>
    <row r="439" ht="15">
      <c r="AP439" t="s">
        <v>2459</v>
      </c>
    </row>
    <row r="440" ht="15">
      <c r="AP440" t="s">
        <v>2460</v>
      </c>
    </row>
    <row r="441" ht="15">
      <c r="AP441" t="s">
        <v>2461</v>
      </c>
    </row>
    <row r="442" ht="15">
      <c r="AP442" t="s">
        <v>2462</v>
      </c>
    </row>
    <row r="443" ht="15">
      <c r="AP443" t="s">
        <v>2463</v>
      </c>
    </row>
    <row r="444" ht="15">
      <c r="AP444" t="s">
        <v>2464</v>
      </c>
    </row>
    <row r="445" ht="15">
      <c r="AP445" t="s">
        <v>2465</v>
      </c>
    </row>
    <row r="446" ht="15">
      <c r="AP446" t="s">
        <v>2466</v>
      </c>
    </row>
    <row r="447" ht="15">
      <c r="AP447" t="s">
        <v>2467</v>
      </c>
    </row>
    <row r="448" ht="15">
      <c r="AP448" t="s">
        <v>2468</v>
      </c>
    </row>
    <row r="449" ht="15">
      <c r="AP449" t="s">
        <v>2469</v>
      </c>
    </row>
    <row r="450" ht="15">
      <c r="AP450" t="s">
        <v>2470</v>
      </c>
    </row>
    <row r="451" ht="15">
      <c r="AP451" t="s">
        <v>2471</v>
      </c>
    </row>
    <row r="452" ht="15">
      <c r="AP452" t="s">
        <v>2472</v>
      </c>
    </row>
    <row r="453" ht="15">
      <c r="AP453" t="s">
        <v>2473</v>
      </c>
    </row>
    <row r="454" ht="15">
      <c r="AP454" t="s">
        <v>2474</v>
      </c>
    </row>
    <row r="455" ht="15">
      <c r="AP455" t="s">
        <v>2475</v>
      </c>
    </row>
    <row r="456" ht="15">
      <c r="AP456" t="s">
        <v>2476</v>
      </c>
    </row>
    <row r="457" ht="15">
      <c r="AP457" t="s">
        <v>2477</v>
      </c>
    </row>
    <row r="458" ht="15">
      <c r="AP458" t="s">
        <v>2478</v>
      </c>
    </row>
    <row r="459" ht="15">
      <c r="AP459" t="s">
        <v>2479</v>
      </c>
    </row>
    <row r="460" ht="15">
      <c r="AP460" t="s">
        <v>2480</v>
      </c>
    </row>
    <row r="461" ht="15">
      <c r="AP461" t="s">
        <v>2481</v>
      </c>
    </row>
    <row r="462" ht="15">
      <c r="AP462" t="s">
        <v>2482</v>
      </c>
    </row>
    <row r="463" ht="15">
      <c r="AP463" t="s">
        <v>2483</v>
      </c>
    </row>
    <row r="464" ht="15">
      <c r="AP464" t="s">
        <v>2484</v>
      </c>
    </row>
    <row r="465" ht="15">
      <c r="AP465" t="s">
        <v>2485</v>
      </c>
    </row>
    <row r="466" ht="15">
      <c r="AP466" t="s">
        <v>2486</v>
      </c>
    </row>
    <row r="467" ht="15">
      <c r="AP467" t="s">
        <v>2487</v>
      </c>
    </row>
    <row r="468" ht="15">
      <c r="AP468" t="s">
        <v>2488</v>
      </c>
    </row>
    <row r="469" ht="15">
      <c r="AP469" t="s">
        <v>2489</v>
      </c>
    </row>
    <row r="470" ht="15">
      <c r="AP470" t="s">
        <v>2490</v>
      </c>
    </row>
    <row r="471" ht="15">
      <c r="AP471" t="s">
        <v>2491</v>
      </c>
    </row>
    <row r="472" ht="15">
      <c r="AP472" t="s">
        <v>2492</v>
      </c>
    </row>
    <row r="473" ht="15">
      <c r="AP473" t="s">
        <v>2493</v>
      </c>
    </row>
    <row r="474" ht="15">
      <c r="AP474" t="s">
        <v>2494</v>
      </c>
    </row>
    <row r="475" ht="15">
      <c r="AP475" t="s">
        <v>2495</v>
      </c>
    </row>
    <row r="476" ht="15">
      <c r="AP476" t="s">
        <v>2496</v>
      </c>
    </row>
    <row r="477" ht="15">
      <c r="AP477" t="s">
        <v>2497</v>
      </c>
    </row>
    <row r="478" ht="15">
      <c r="AP478" t="s">
        <v>2498</v>
      </c>
    </row>
    <row r="479" ht="15">
      <c r="AP479" t="s">
        <v>2499</v>
      </c>
    </row>
    <row r="480" ht="15">
      <c r="AP480" t="s">
        <v>2500</v>
      </c>
    </row>
    <row r="481" ht="15">
      <c r="AP481" t="s">
        <v>2501</v>
      </c>
    </row>
    <row r="482" ht="15">
      <c r="AP482" t="s">
        <v>2502</v>
      </c>
    </row>
    <row r="483" ht="15">
      <c r="AP483" t="s">
        <v>2503</v>
      </c>
    </row>
    <row r="484" ht="15">
      <c r="AP484" t="s">
        <v>2504</v>
      </c>
    </row>
    <row r="485" ht="15">
      <c r="AP485" t="s">
        <v>2505</v>
      </c>
    </row>
    <row r="486" ht="15">
      <c r="AP486" t="s">
        <v>2506</v>
      </c>
    </row>
    <row r="487" ht="15">
      <c r="AP487" t="s">
        <v>2507</v>
      </c>
    </row>
    <row r="488" ht="15">
      <c r="AP488" t="s">
        <v>2508</v>
      </c>
    </row>
    <row r="489" ht="15">
      <c r="AP489" t="s">
        <v>2509</v>
      </c>
    </row>
    <row r="490" ht="15">
      <c r="AP490" t="s">
        <v>2510</v>
      </c>
    </row>
    <row r="491" ht="15">
      <c r="AP491" t="s">
        <v>2511</v>
      </c>
    </row>
    <row r="492" ht="15">
      <c r="AP492" t="s">
        <v>2512</v>
      </c>
    </row>
    <row r="493" ht="15">
      <c r="AP493" t="s">
        <v>2513</v>
      </c>
    </row>
    <row r="494" ht="15">
      <c r="AP494" t="s">
        <v>2514</v>
      </c>
    </row>
    <row r="495" ht="15">
      <c r="AP495" t="s">
        <v>2515</v>
      </c>
    </row>
    <row r="496" ht="15">
      <c r="AP496" t="s">
        <v>2516</v>
      </c>
    </row>
    <row r="497" ht="15">
      <c r="AP497" t="s">
        <v>2517</v>
      </c>
    </row>
    <row r="498" ht="15">
      <c r="AP498" t="s">
        <v>2518</v>
      </c>
    </row>
    <row r="499" ht="15">
      <c r="AP499" t="s">
        <v>2519</v>
      </c>
    </row>
    <row r="500" ht="15">
      <c r="AP500" t="s">
        <v>2520</v>
      </c>
    </row>
    <row r="501" ht="15">
      <c r="AP501" t="s">
        <v>2521</v>
      </c>
    </row>
    <row r="502" ht="15">
      <c r="AP502" t="s">
        <v>2522</v>
      </c>
    </row>
    <row r="503" ht="15">
      <c r="AP503" t="s">
        <v>2523</v>
      </c>
    </row>
    <row r="504" ht="15">
      <c r="AP504" t="s">
        <v>2524</v>
      </c>
    </row>
    <row r="505" ht="15">
      <c r="AP505" t="s">
        <v>2525</v>
      </c>
    </row>
    <row r="506" ht="15">
      <c r="AP506" t="s">
        <v>2526</v>
      </c>
    </row>
    <row r="507" ht="15">
      <c r="AP507" t="s">
        <v>2527</v>
      </c>
    </row>
    <row r="508" ht="15">
      <c r="AP508" t="s">
        <v>2528</v>
      </c>
    </row>
    <row r="509" ht="15">
      <c r="AP509" t="s">
        <v>2529</v>
      </c>
    </row>
    <row r="510" ht="15">
      <c r="AP510" t="s">
        <v>2530</v>
      </c>
    </row>
    <row r="511" ht="15">
      <c r="AP511" t="s">
        <v>2531</v>
      </c>
    </row>
    <row r="512" ht="15">
      <c r="AP512" t="s">
        <v>2532</v>
      </c>
    </row>
    <row r="513" ht="15">
      <c r="AP513" t="s">
        <v>2533</v>
      </c>
    </row>
    <row r="514" ht="15">
      <c r="AP514" t="s">
        <v>2534</v>
      </c>
    </row>
    <row r="515" ht="15">
      <c r="AP515" t="s">
        <v>2535</v>
      </c>
    </row>
    <row r="516" ht="15">
      <c r="AP516" t="s">
        <v>2536</v>
      </c>
    </row>
    <row r="517" ht="15">
      <c r="AP517" t="s">
        <v>2537</v>
      </c>
    </row>
    <row r="518" ht="15">
      <c r="AP518" t="s">
        <v>2538</v>
      </c>
    </row>
    <row r="519" ht="15">
      <c r="AP519" t="s">
        <v>2539</v>
      </c>
    </row>
    <row r="520" ht="15">
      <c r="AP520" t="s">
        <v>2540</v>
      </c>
    </row>
    <row r="521" ht="15">
      <c r="AP521" t="s">
        <v>2541</v>
      </c>
    </row>
    <row r="522" ht="15">
      <c r="AP522" t="s">
        <v>2542</v>
      </c>
    </row>
    <row r="523" ht="15">
      <c r="AP523" t="s">
        <v>2543</v>
      </c>
    </row>
    <row r="524" ht="15">
      <c r="AP524" t="s">
        <v>2544</v>
      </c>
    </row>
    <row r="525" ht="15">
      <c r="AP525" t="s">
        <v>2545</v>
      </c>
    </row>
    <row r="526" ht="15">
      <c r="AP526" t="s">
        <v>2546</v>
      </c>
    </row>
    <row r="527" ht="15">
      <c r="AP527" t="s">
        <v>2547</v>
      </c>
    </row>
    <row r="528" ht="15">
      <c r="AP528" t="s">
        <v>2548</v>
      </c>
    </row>
    <row r="529" ht="15">
      <c r="AP529" t="s">
        <v>2549</v>
      </c>
    </row>
    <row r="530" ht="15">
      <c r="AP530" t="s">
        <v>2550</v>
      </c>
    </row>
    <row r="531" ht="15">
      <c r="AP531" t="s">
        <v>2551</v>
      </c>
    </row>
    <row r="532" ht="15">
      <c r="AP532" t="s">
        <v>2552</v>
      </c>
    </row>
    <row r="533" ht="15">
      <c r="AP533" t="s">
        <v>2553</v>
      </c>
    </row>
    <row r="534" ht="15">
      <c r="AP534" t="s">
        <v>2554</v>
      </c>
    </row>
    <row r="535" ht="15">
      <c r="AP535" t="s">
        <v>2555</v>
      </c>
    </row>
    <row r="536" ht="15">
      <c r="AP536" t="s">
        <v>2556</v>
      </c>
    </row>
    <row r="537" ht="15">
      <c r="AP537" t="s">
        <v>2557</v>
      </c>
    </row>
    <row r="538" ht="15">
      <c r="AP538" t="s">
        <v>2558</v>
      </c>
    </row>
    <row r="539" ht="15">
      <c r="AP539" t="s">
        <v>2559</v>
      </c>
    </row>
    <row r="540" ht="15">
      <c r="AP540" t="s">
        <v>2560</v>
      </c>
    </row>
    <row r="541" ht="15">
      <c r="AP541" t="s">
        <v>2561</v>
      </c>
    </row>
    <row r="542" ht="15">
      <c r="AP542" t="s">
        <v>2562</v>
      </c>
    </row>
    <row r="543" ht="15">
      <c r="AP543" t="s">
        <v>2563</v>
      </c>
    </row>
    <row r="544" ht="15">
      <c r="AP544" t="s">
        <v>2564</v>
      </c>
    </row>
    <row r="545" ht="15">
      <c r="AP545" t="s">
        <v>2565</v>
      </c>
    </row>
    <row r="546" ht="15">
      <c r="AP546" t="s">
        <v>2566</v>
      </c>
    </row>
    <row r="547" ht="15">
      <c r="AP547" t="s">
        <v>2567</v>
      </c>
    </row>
    <row r="548" ht="15">
      <c r="AP548" t="s">
        <v>2568</v>
      </c>
    </row>
    <row r="549" ht="15">
      <c r="AP549" t="s">
        <v>2569</v>
      </c>
    </row>
    <row r="550" ht="15">
      <c r="AP550" t="s">
        <v>2570</v>
      </c>
    </row>
    <row r="551" ht="15">
      <c r="AP551" t="s">
        <v>2571</v>
      </c>
    </row>
    <row r="552" ht="15">
      <c r="AP552" t="s">
        <v>2572</v>
      </c>
    </row>
    <row r="553" ht="15">
      <c r="AP553" t="s">
        <v>2573</v>
      </c>
    </row>
    <row r="554" ht="15">
      <c r="AP554" t="s">
        <v>2574</v>
      </c>
    </row>
    <row r="555" ht="15">
      <c r="AP555" t="s">
        <v>2575</v>
      </c>
    </row>
    <row r="556" ht="15">
      <c r="AP556" t="s">
        <v>2576</v>
      </c>
    </row>
    <row r="557" ht="15">
      <c r="AP557" t="s">
        <v>2577</v>
      </c>
    </row>
    <row r="558" ht="15">
      <c r="AP558" t="s">
        <v>2578</v>
      </c>
    </row>
    <row r="559" ht="15">
      <c r="AP559" t="s">
        <v>2579</v>
      </c>
    </row>
    <row r="560" ht="15">
      <c r="AP560" t="s">
        <v>2580</v>
      </c>
    </row>
    <row r="561" ht="15">
      <c r="AP561" t="s">
        <v>2581</v>
      </c>
    </row>
    <row r="562" ht="15">
      <c r="AP562" t="s">
        <v>2582</v>
      </c>
    </row>
    <row r="563" ht="15">
      <c r="AP563" t="s">
        <v>2583</v>
      </c>
    </row>
    <row r="564" ht="15">
      <c r="AP564" t="s">
        <v>2584</v>
      </c>
    </row>
    <row r="565" ht="15">
      <c r="AP565" t="s">
        <v>2585</v>
      </c>
    </row>
    <row r="566" ht="15">
      <c r="AP566" t="s">
        <v>2586</v>
      </c>
    </row>
    <row r="567" ht="15">
      <c r="AP567" t="s">
        <v>2587</v>
      </c>
    </row>
    <row r="568" ht="15">
      <c r="AP568" t="s">
        <v>2588</v>
      </c>
    </row>
    <row r="569" ht="15">
      <c r="AP569" t="s">
        <v>2589</v>
      </c>
    </row>
    <row r="570" ht="15">
      <c r="AP570" t="s">
        <v>2590</v>
      </c>
    </row>
    <row r="571" ht="15">
      <c r="AP571" t="s">
        <v>2591</v>
      </c>
    </row>
    <row r="572" ht="15">
      <c r="AP572" t="s">
        <v>2592</v>
      </c>
    </row>
    <row r="573" ht="15">
      <c r="AP573" t="s">
        <v>2593</v>
      </c>
    </row>
    <row r="574" ht="15">
      <c r="AP574" t="s">
        <v>2594</v>
      </c>
    </row>
    <row r="575" ht="15">
      <c r="AP575" t="s">
        <v>2595</v>
      </c>
    </row>
    <row r="576" ht="15">
      <c r="AP576" t="s">
        <v>2596</v>
      </c>
    </row>
    <row r="577" ht="15">
      <c r="AP577" t="s">
        <v>2597</v>
      </c>
    </row>
    <row r="578" ht="15">
      <c r="AP578" t="s">
        <v>2598</v>
      </c>
    </row>
    <row r="579" ht="15">
      <c r="AP579" t="s">
        <v>2599</v>
      </c>
    </row>
    <row r="580" ht="15">
      <c r="AP580" t="s">
        <v>2600</v>
      </c>
    </row>
    <row r="581" ht="15">
      <c r="AP581" t="s">
        <v>2601</v>
      </c>
    </row>
    <row r="582" ht="15">
      <c r="AP582" t="s">
        <v>2602</v>
      </c>
    </row>
    <row r="583" ht="15">
      <c r="AP583" t="s">
        <v>2603</v>
      </c>
    </row>
    <row r="584" ht="15">
      <c r="AP584" t="s">
        <v>2604</v>
      </c>
    </row>
    <row r="585" ht="15">
      <c r="AP585" t="s">
        <v>2605</v>
      </c>
    </row>
    <row r="586" ht="15">
      <c r="AP586" t="s">
        <v>2606</v>
      </c>
    </row>
    <row r="587" ht="15">
      <c r="AP587" t="s">
        <v>2607</v>
      </c>
    </row>
    <row r="588" ht="15">
      <c r="AP588" t="s">
        <v>2608</v>
      </c>
    </row>
    <row r="589" ht="15">
      <c r="AP589" t="s">
        <v>2609</v>
      </c>
    </row>
    <row r="590" ht="15">
      <c r="AP590" t="s">
        <v>2610</v>
      </c>
    </row>
    <row r="591" ht="15">
      <c r="AP591" t="s">
        <v>2611</v>
      </c>
    </row>
    <row r="592" ht="15">
      <c r="AP592" t="s">
        <v>2612</v>
      </c>
    </row>
    <row r="593" ht="15">
      <c r="AP593" t="s">
        <v>2613</v>
      </c>
    </row>
    <row r="594" ht="15">
      <c r="AP594" t="s">
        <v>2614</v>
      </c>
    </row>
    <row r="595" ht="15">
      <c r="AP595" t="s">
        <v>2615</v>
      </c>
    </row>
    <row r="596" ht="15">
      <c r="AP596" t="s">
        <v>2616</v>
      </c>
    </row>
    <row r="597" ht="15">
      <c r="AP597" t="s">
        <v>2617</v>
      </c>
    </row>
    <row r="598" ht="15">
      <c r="AP598" t="s">
        <v>2618</v>
      </c>
    </row>
    <row r="599" ht="15">
      <c r="AP599" t="s">
        <v>2619</v>
      </c>
    </row>
    <row r="600" ht="15">
      <c r="AP600" t="s">
        <v>2620</v>
      </c>
    </row>
    <row r="601" ht="15">
      <c r="AP601" t="s">
        <v>2621</v>
      </c>
    </row>
    <row r="602" ht="15">
      <c r="AP602" t="s">
        <v>2622</v>
      </c>
    </row>
    <row r="603" ht="15">
      <c r="AP603" t="s">
        <v>2623</v>
      </c>
    </row>
    <row r="604" ht="15">
      <c r="AP604" t="s">
        <v>2624</v>
      </c>
    </row>
    <row r="605" ht="15">
      <c r="AP605" t="s">
        <v>2625</v>
      </c>
    </row>
    <row r="606" ht="15">
      <c r="AP606" t="s">
        <v>2626</v>
      </c>
    </row>
    <row r="607" ht="15">
      <c r="AP607" t="s">
        <v>2627</v>
      </c>
    </row>
    <row r="608" ht="15">
      <c r="AP608" t="s">
        <v>2628</v>
      </c>
    </row>
    <row r="609" ht="15">
      <c r="AP609" t="s">
        <v>2629</v>
      </c>
    </row>
    <row r="610" ht="15">
      <c r="AP610" t="s">
        <v>2630</v>
      </c>
    </row>
    <row r="611" ht="15">
      <c r="AP611" t="s">
        <v>2631</v>
      </c>
    </row>
    <row r="612" ht="15">
      <c r="AP612" t="s">
        <v>2632</v>
      </c>
    </row>
    <row r="613" ht="15">
      <c r="AP613" t="s">
        <v>2633</v>
      </c>
    </row>
    <row r="614" ht="15">
      <c r="AP614" t="s">
        <v>2634</v>
      </c>
    </row>
    <row r="615" ht="15">
      <c r="AP615" t="s">
        <v>2635</v>
      </c>
    </row>
    <row r="616" ht="15">
      <c r="AP616" t="s">
        <v>2636</v>
      </c>
    </row>
    <row r="617" ht="15">
      <c r="AP617" t="s">
        <v>2637</v>
      </c>
    </row>
    <row r="618" ht="15">
      <c r="AP618" t="s">
        <v>2638</v>
      </c>
    </row>
    <row r="619" ht="15">
      <c r="AP619" t="s">
        <v>2639</v>
      </c>
    </row>
    <row r="620" ht="15">
      <c r="AP620" t="s">
        <v>2640</v>
      </c>
    </row>
    <row r="621" ht="15">
      <c r="AP621" t="s">
        <v>2641</v>
      </c>
    </row>
    <row r="622" ht="15">
      <c r="AP622" t="s">
        <v>2642</v>
      </c>
    </row>
    <row r="623" ht="15">
      <c r="AP623" t="s">
        <v>2643</v>
      </c>
    </row>
    <row r="624" ht="15">
      <c r="AP624" t="s">
        <v>2644</v>
      </c>
    </row>
    <row r="625" ht="15">
      <c r="AP625" t="s">
        <v>2645</v>
      </c>
    </row>
    <row r="626" ht="15">
      <c r="AP626" t="s">
        <v>2646</v>
      </c>
    </row>
    <row r="627" ht="15">
      <c r="AP627" t="s">
        <v>2647</v>
      </c>
    </row>
    <row r="628" ht="15">
      <c r="AP628" t="s">
        <v>2648</v>
      </c>
    </row>
    <row r="629" ht="15">
      <c r="AP629" t="s">
        <v>2649</v>
      </c>
    </row>
    <row r="630" ht="15">
      <c r="AP630" t="s">
        <v>2650</v>
      </c>
    </row>
    <row r="631" ht="15">
      <c r="AP631" t="s">
        <v>2651</v>
      </c>
    </row>
    <row r="632" ht="15">
      <c r="AP632" t="s">
        <v>2652</v>
      </c>
    </row>
    <row r="633" ht="15">
      <c r="AP633" t="s">
        <v>2653</v>
      </c>
    </row>
    <row r="634" ht="15">
      <c r="AP634" t="s">
        <v>2654</v>
      </c>
    </row>
    <row r="635" ht="15">
      <c r="AP635" t="s">
        <v>2655</v>
      </c>
    </row>
    <row r="636" ht="15">
      <c r="AP636" t="s">
        <v>2656</v>
      </c>
    </row>
    <row r="637" ht="15">
      <c r="AP637" t="s">
        <v>2657</v>
      </c>
    </row>
    <row r="638" ht="15">
      <c r="AP638" t="s">
        <v>2658</v>
      </c>
    </row>
    <row r="639" ht="15">
      <c r="AP639" t="s">
        <v>2659</v>
      </c>
    </row>
    <row r="640" ht="15">
      <c r="AP640" t="s">
        <v>2660</v>
      </c>
    </row>
    <row r="641" ht="15">
      <c r="AP641" t="s">
        <v>2661</v>
      </c>
    </row>
    <row r="642" ht="15">
      <c r="AP642" t="s">
        <v>2662</v>
      </c>
    </row>
    <row r="643" ht="15">
      <c r="AP643" t="s">
        <v>2663</v>
      </c>
    </row>
    <row r="644" ht="15">
      <c r="AP644" t="s">
        <v>2664</v>
      </c>
    </row>
    <row r="645" ht="15">
      <c r="AP645" t="s">
        <v>2665</v>
      </c>
    </row>
    <row r="646" ht="15">
      <c r="AP646" t="s">
        <v>2666</v>
      </c>
    </row>
    <row r="647" ht="15">
      <c r="AP647" t="s">
        <v>2667</v>
      </c>
    </row>
    <row r="648" ht="15">
      <c r="AP648" t="s">
        <v>2668</v>
      </c>
    </row>
    <row r="649" ht="15">
      <c r="AP649" t="s">
        <v>2669</v>
      </c>
    </row>
    <row r="650" ht="15">
      <c r="AP650" t="s">
        <v>2670</v>
      </c>
    </row>
    <row r="651" ht="15">
      <c r="AP651" t="s">
        <v>2671</v>
      </c>
    </row>
    <row r="652" ht="15">
      <c r="AP652" t="s">
        <v>2672</v>
      </c>
    </row>
    <row r="653" ht="15">
      <c r="AP653" t="s">
        <v>2673</v>
      </c>
    </row>
    <row r="654" ht="15">
      <c r="AP654" t="s">
        <v>2674</v>
      </c>
    </row>
    <row r="655" ht="15">
      <c r="AP655" t="s">
        <v>2675</v>
      </c>
    </row>
    <row r="656" ht="15">
      <c r="AP656" t="s">
        <v>2676</v>
      </c>
    </row>
    <row r="657" ht="15">
      <c r="AP657" t="s">
        <v>2677</v>
      </c>
    </row>
    <row r="658" ht="15">
      <c r="AP658" t="s">
        <v>2678</v>
      </c>
    </row>
    <row r="659" ht="15">
      <c r="AP659" t="s">
        <v>2679</v>
      </c>
    </row>
    <row r="660" ht="15">
      <c r="AP660" t="s">
        <v>2680</v>
      </c>
    </row>
    <row r="661" ht="15">
      <c r="AP661" t="s">
        <v>2681</v>
      </c>
    </row>
    <row r="662" ht="15">
      <c r="AP662" t="s">
        <v>2682</v>
      </c>
    </row>
    <row r="663" ht="15">
      <c r="AP663" t="s">
        <v>2683</v>
      </c>
    </row>
    <row r="664" ht="15">
      <c r="AP664" t="s">
        <v>2684</v>
      </c>
    </row>
    <row r="665" ht="15">
      <c r="AP665" t="s">
        <v>2685</v>
      </c>
    </row>
    <row r="666" ht="15">
      <c r="AP666" t="s">
        <v>2686</v>
      </c>
    </row>
  </sheetData>
  <sheetProtection password="CF7A" sheet="1" selectLockedCells="1"/>
  <mergeCells count="337">
    <mergeCell ref="N81:AB81"/>
    <mergeCell ref="P86:W86"/>
    <mergeCell ref="X72:AB72"/>
    <mergeCell ref="A73:L73"/>
    <mergeCell ref="A5:AB5"/>
    <mergeCell ref="B84:G84"/>
    <mergeCell ref="X71:AB71"/>
    <mergeCell ref="B86:G86"/>
    <mergeCell ref="X70:AB70"/>
    <mergeCell ref="I84:K84"/>
    <mergeCell ref="Y82:AB82"/>
    <mergeCell ref="A81:L81"/>
    <mergeCell ref="Y75:AB75"/>
    <mergeCell ref="I76:K76"/>
    <mergeCell ref="B80:G80"/>
    <mergeCell ref="X68:AB68"/>
    <mergeCell ref="X69:AB69"/>
    <mergeCell ref="L68:N68"/>
    <mergeCell ref="O68:Q68"/>
    <mergeCell ref="S68:U68"/>
    <mergeCell ref="O79:U79"/>
    <mergeCell ref="Y80:AB80"/>
    <mergeCell ref="S64:U64"/>
    <mergeCell ref="A65:Q65"/>
    <mergeCell ref="S65:U65"/>
    <mergeCell ref="L62:N62"/>
    <mergeCell ref="P78:W78"/>
    <mergeCell ref="B75:G75"/>
    <mergeCell ref="P75:W75"/>
    <mergeCell ref="N73:AB73"/>
    <mergeCell ref="I87:K87"/>
    <mergeCell ref="B87:G87"/>
    <mergeCell ref="P87:W87"/>
    <mergeCell ref="B78:G78"/>
    <mergeCell ref="I78:K78"/>
    <mergeCell ref="B79:G79"/>
    <mergeCell ref="I80:K80"/>
    <mergeCell ref="N80:X80"/>
    <mergeCell ref="B83:G83"/>
    <mergeCell ref="O83:U83"/>
    <mergeCell ref="P89:W89"/>
    <mergeCell ref="Y89:AB89"/>
    <mergeCell ref="P88:W88"/>
    <mergeCell ref="Y88:AB88"/>
    <mergeCell ref="B82:G82"/>
    <mergeCell ref="N84:X84"/>
    <mergeCell ref="Y84:AB84"/>
    <mergeCell ref="Z87:AA87"/>
    <mergeCell ref="Y86:AB86"/>
    <mergeCell ref="I82:K82"/>
    <mergeCell ref="A90:AB90"/>
    <mergeCell ref="A91:AB104"/>
    <mergeCell ref="A89:K89"/>
    <mergeCell ref="BK1:BL1"/>
    <mergeCell ref="A24:G24"/>
    <mergeCell ref="R24:V24"/>
    <mergeCell ref="N76:X76"/>
    <mergeCell ref="B76:G76"/>
    <mergeCell ref="Y76:AB76"/>
    <mergeCell ref="I75:K75"/>
    <mergeCell ref="P82:W82"/>
    <mergeCell ref="A85:L85"/>
    <mergeCell ref="I86:K86"/>
    <mergeCell ref="Y78:AB78"/>
    <mergeCell ref="A71:G71"/>
    <mergeCell ref="H71:K71"/>
    <mergeCell ref="L71:N71"/>
    <mergeCell ref="O71:Q71"/>
    <mergeCell ref="A77:L77"/>
    <mergeCell ref="N77:AB77"/>
    <mergeCell ref="S71:U71"/>
    <mergeCell ref="A72:Q72"/>
    <mergeCell ref="S72:U72"/>
    <mergeCell ref="A69:G69"/>
    <mergeCell ref="H69:K69"/>
    <mergeCell ref="L69:N69"/>
    <mergeCell ref="O69:Q69"/>
    <mergeCell ref="S69:U69"/>
    <mergeCell ref="A70:G70"/>
    <mergeCell ref="H70:K70"/>
    <mergeCell ref="L70:N70"/>
    <mergeCell ref="O70:Q70"/>
    <mergeCell ref="S70:U70"/>
    <mergeCell ref="X65:AB65"/>
    <mergeCell ref="A66:Q66"/>
    <mergeCell ref="S66:U66"/>
    <mergeCell ref="X66:AB66"/>
    <mergeCell ref="A67:AB67"/>
    <mergeCell ref="A68:G68"/>
    <mergeCell ref="H68:K68"/>
    <mergeCell ref="A64:G64"/>
    <mergeCell ref="H64:K64"/>
    <mergeCell ref="L64:N64"/>
    <mergeCell ref="O64:Q64"/>
    <mergeCell ref="L60:N60"/>
    <mergeCell ref="O60:Q60"/>
    <mergeCell ref="S62:U62"/>
    <mergeCell ref="A63:G63"/>
    <mergeCell ref="H63:K63"/>
    <mergeCell ref="L63:N63"/>
    <mergeCell ref="O63:Q63"/>
    <mergeCell ref="S63:U63"/>
    <mergeCell ref="A62:G62"/>
    <mergeCell ref="H62:K62"/>
    <mergeCell ref="O62:Q62"/>
    <mergeCell ref="L58:N58"/>
    <mergeCell ref="O58:Q58"/>
    <mergeCell ref="S60:U60"/>
    <mergeCell ref="A61:G61"/>
    <mergeCell ref="H61:K61"/>
    <mergeCell ref="L61:N61"/>
    <mergeCell ref="O61:Q61"/>
    <mergeCell ref="S61:U61"/>
    <mergeCell ref="A60:G60"/>
    <mergeCell ref="H60:K60"/>
    <mergeCell ref="A57:G57"/>
    <mergeCell ref="H57:K57"/>
    <mergeCell ref="S58:U58"/>
    <mergeCell ref="A59:G59"/>
    <mergeCell ref="H59:K59"/>
    <mergeCell ref="L59:N59"/>
    <mergeCell ref="O59:Q59"/>
    <mergeCell ref="S59:U59"/>
    <mergeCell ref="A58:G58"/>
    <mergeCell ref="H58:K58"/>
    <mergeCell ref="L57:N57"/>
    <mergeCell ref="O57:Q57"/>
    <mergeCell ref="S57:U57"/>
    <mergeCell ref="S55:U55"/>
    <mergeCell ref="L55:N55"/>
    <mergeCell ref="A56:G56"/>
    <mergeCell ref="H56:K56"/>
    <mergeCell ref="L56:N56"/>
    <mergeCell ref="O56:Q56"/>
    <mergeCell ref="S56:U56"/>
    <mergeCell ref="H55:K55"/>
    <mergeCell ref="S50:U50"/>
    <mergeCell ref="A51:G51"/>
    <mergeCell ref="H51:K51"/>
    <mergeCell ref="L51:N51"/>
    <mergeCell ref="O51:Q51"/>
    <mergeCell ref="O55:Q55"/>
    <mergeCell ref="A53:Q53"/>
    <mergeCell ref="S51:U51"/>
    <mergeCell ref="H52:K52"/>
    <mergeCell ref="O47:Q47"/>
    <mergeCell ref="S53:U53"/>
    <mergeCell ref="A48:Q48"/>
    <mergeCell ref="S48:U48"/>
    <mergeCell ref="A54:AB54"/>
    <mergeCell ref="X53:AB53"/>
    <mergeCell ref="L52:N52"/>
    <mergeCell ref="O52:Q52"/>
    <mergeCell ref="S52:U52"/>
    <mergeCell ref="X52:AB52"/>
    <mergeCell ref="A55:G55"/>
    <mergeCell ref="H47:K47"/>
    <mergeCell ref="L47:N47"/>
    <mergeCell ref="X48:AB48"/>
    <mergeCell ref="A49:AB49"/>
    <mergeCell ref="A50:G50"/>
    <mergeCell ref="H50:K50"/>
    <mergeCell ref="L50:N50"/>
    <mergeCell ref="O50:Q50"/>
    <mergeCell ref="A52:G52"/>
    <mergeCell ref="H45:K45"/>
    <mergeCell ref="L45:N45"/>
    <mergeCell ref="O45:Q45"/>
    <mergeCell ref="X50:AB50"/>
    <mergeCell ref="A46:G46"/>
    <mergeCell ref="H46:K46"/>
    <mergeCell ref="L46:N46"/>
    <mergeCell ref="O46:Q46"/>
    <mergeCell ref="S46:U46"/>
    <mergeCell ref="A47:G47"/>
    <mergeCell ref="H43:K43"/>
    <mergeCell ref="L43:N43"/>
    <mergeCell ref="O43:Q43"/>
    <mergeCell ref="S47:U47"/>
    <mergeCell ref="A44:G44"/>
    <mergeCell ref="H44:K44"/>
    <mergeCell ref="L44:N44"/>
    <mergeCell ref="O44:Q44"/>
    <mergeCell ref="S44:U44"/>
    <mergeCell ref="A45:G45"/>
    <mergeCell ref="H41:K41"/>
    <mergeCell ref="L41:N41"/>
    <mergeCell ref="O41:Q41"/>
    <mergeCell ref="S45:U45"/>
    <mergeCell ref="A42:G42"/>
    <mergeCell ref="H42:K42"/>
    <mergeCell ref="L42:N42"/>
    <mergeCell ref="O42:Q42"/>
    <mergeCell ref="S42:U42"/>
    <mergeCell ref="A43:G43"/>
    <mergeCell ref="L38:N38"/>
    <mergeCell ref="X40:AB40"/>
    <mergeCell ref="X41:AB41"/>
    <mergeCell ref="S43:U43"/>
    <mergeCell ref="A40:G40"/>
    <mergeCell ref="H40:K40"/>
    <mergeCell ref="L40:N40"/>
    <mergeCell ref="O40:Q40"/>
    <mergeCell ref="S40:U40"/>
    <mergeCell ref="A41:G41"/>
    <mergeCell ref="S41:U41"/>
    <mergeCell ref="S36:U36"/>
    <mergeCell ref="X36:AB36"/>
    <mergeCell ref="X38:AB38"/>
    <mergeCell ref="S39:U39"/>
    <mergeCell ref="S38:U38"/>
    <mergeCell ref="A39:G39"/>
    <mergeCell ref="H39:K39"/>
    <mergeCell ref="L39:N39"/>
    <mergeCell ref="O39:Q39"/>
    <mergeCell ref="L36:N36"/>
    <mergeCell ref="O36:Q36"/>
    <mergeCell ref="O38:Q38"/>
    <mergeCell ref="A37:AB37"/>
    <mergeCell ref="A38:G38"/>
    <mergeCell ref="H38:K38"/>
    <mergeCell ref="L35:N35"/>
    <mergeCell ref="L31:Q31"/>
    <mergeCell ref="L32:N32"/>
    <mergeCell ref="O32:Q32"/>
    <mergeCell ref="S30:U32"/>
    <mergeCell ref="O35:Q35"/>
    <mergeCell ref="S35:U35"/>
    <mergeCell ref="X30:AB32"/>
    <mergeCell ref="X35:AB35"/>
    <mergeCell ref="A33:AB33"/>
    <mergeCell ref="A34:G34"/>
    <mergeCell ref="H34:K34"/>
    <mergeCell ref="L34:N34"/>
    <mergeCell ref="O34:Q34"/>
    <mergeCell ref="S34:U34"/>
    <mergeCell ref="A35:G35"/>
    <mergeCell ref="H35:K35"/>
    <mergeCell ref="A30:G32"/>
    <mergeCell ref="H30:K32"/>
    <mergeCell ref="L30:Q30"/>
    <mergeCell ref="R30:R32"/>
    <mergeCell ref="V30:V32"/>
    <mergeCell ref="W30:W32"/>
    <mergeCell ref="L24:Q24"/>
    <mergeCell ref="A23:I23"/>
    <mergeCell ref="J23:R23"/>
    <mergeCell ref="A27:G27"/>
    <mergeCell ref="H27:M27"/>
    <mergeCell ref="A29:AB29"/>
    <mergeCell ref="N28:R28"/>
    <mergeCell ref="S28:AB28"/>
    <mergeCell ref="J20:R20"/>
    <mergeCell ref="S27:AB27"/>
    <mergeCell ref="A21:I21"/>
    <mergeCell ref="J21:R21"/>
    <mergeCell ref="S21:AB21"/>
    <mergeCell ref="N27:R27"/>
    <mergeCell ref="N26:R26"/>
    <mergeCell ref="AA24:AB24"/>
    <mergeCell ref="Y24:Z24"/>
    <mergeCell ref="H26:M26"/>
    <mergeCell ref="S20:AB20"/>
    <mergeCell ref="A19:I19"/>
    <mergeCell ref="J19:R19"/>
    <mergeCell ref="J16:R16"/>
    <mergeCell ref="S16:AB16"/>
    <mergeCell ref="J17:R17"/>
    <mergeCell ref="J18:R18"/>
    <mergeCell ref="A16:I16"/>
    <mergeCell ref="A17:I17"/>
    <mergeCell ref="A20:I20"/>
    <mergeCell ref="A8:D8"/>
    <mergeCell ref="E8:T8"/>
    <mergeCell ref="U8:X10"/>
    <mergeCell ref="Y8:AB10"/>
    <mergeCell ref="A9:D9"/>
    <mergeCell ref="E9:T9"/>
    <mergeCell ref="A10:D10"/>
    <mergeCell ref="E10:F10"/>
    <mergeCell ref="A11:D11"/>
    <mergeCell ref="N11:R11"/>
    <mergeCell ref="A1:AB1"/>
    <mergeCell ref="A3:AB3"/>
    <mergeCell ref="A4:AB4"/>
    <mergeCell ref="A6:C6"/>
    <mergeCell ref="D6:F6"/>
    <mergeCell ref="U6:W6"/>
    <mergeCell ref="X6:AB6"/>
    <mergeCell ref="A7:D7"/>
    <mergeCell ref="E7:T7"/>
    <mergeCell ref="U7:X7"/>
    <mergeCell ref="Y7:AB7"/>
    <mergeCell ref="V11:X11"/>
    <mergeCell ref="S17:AB17"/>
    <mergeCell ref="P13:Q13"/>
    <mergeCell ref="J15:R15"/>
    <mergeCell ref="H11:M11"/>
    <mergeCell ref="S15:AB15"/>
    <mergeCell ref="S19:AB19"/>
    <mergeCell ref="A12:E12"/>
    <mergeCell ref="F12:J12"/>
    <mergeCell ref="K12:O12"/>
    <mergeCell ref="P12:T12"/>
    <mergeCell ref="V13:W13"/>
    <mergeCell ref="A14:AB14"/>
    <mergeCell ref="A15:I15"/>
    <mergeCell ref="A18:I18"/>
    <mergeCell ref="S18:AB18"/>
    <mergeCell ref="X34:AB34"/>
    <mergeCell ref="X39:AB39"/>
    <mergeCell ref="A22:I22"/>
    <mergeCell ref="J22:R22"/>
    <mergeCell ref="S22:AB22"/>
    <mergeCell ref="S23:AB23"/>
    <mergeCell ref="A25:AB25"/>
    <mergeCell ref="A26:G26"/>
    <mergeCell ref="S26:AB26"/>
    <mergeCell ref="H24:K24"/>
    <mergeCell ref="X45:AB45"/>
    <mergeCell ref="X51:AB51"/>
    <mergeCell ref="X64:AB64"/>
    <mergeCell ref="X57:AB57"/>
    <mergeCell ref="X60:AB60"/>
    <mergeCell ref="X59:AB59"/>
    <mergeCell ref="X58:AB58"/>
    <mergeCell ref="X63:AB63"/>
    <mergeCell ref="L2:U2"/>
    <mergeCell ref="X42:AB42"/>
    <mergeCell ref="X61:AB61"/>
    <mergeCell ref="X62:AB62"/>
    <mergeCell ref="X46:AB46"/>
    <mergeCell ref="X47:AB47"/>
    <mergeCell ref="X55:AB55"/>
    <mergeCell ref="X56:AB56"/>
    <mergeCell ref="X43:AB43"/>
    <mergeCell ref="X44:AB44"/>
  </mergeCells>
  <dataValidations count="9">
    <dataValidation type="list" allowBlank="1" showInputMessage="1" showErrorMessage="1" sqref="Y8:AB10">
      <formula1>'T002 DISTRIBUCION SALARIOS'!$AJ$3:$AJ$10</formula1>
    </dataValidation>
    <dataValidation type="list" allowBlank="1" showInputMessage="1" showErrorMessage="1" sqref="J22:AB22">
      <formula1>'T002 DISTRIBUCION SALARIOS'!$AT$3:$AT$9</formula1>
    </dataValidation>
    <dataValidation type="list" allowBlank="1" showInputMessage="1" showErrorMessage="1" sqref="J20:AB20">
      <formula1>'T002 DISTRIBUCION SALARIOS'!$AL$3:$AL$18</formula1>
    </dataValidation>
    <dataValidation type="list" allowBlank="1" showInputMessage="1" showErrorMessage="1" sqref="E8:T8">
      <formula1>'T002 DISTRIBUCION SALARIOS'!$AI$3:$AI$27</formula1>
    </dataValidation>
    <dataValidation type="list" allowBlank="1" showInputMessage="1" showErrorMessage="1" sqref="E9:T9">
      <formula1>'T002 DISTRIBUCION SALARIOS'!$AN$3:$AN$131</formula1>
    </dataValidation>
    <dataValidation type="list" allowBlank="1" showInputMessage="1" showErrorMessage="1" sqref="S19:AB19">
      <formula1>'T002 DISTRIBUCION SALARIOS'!$AP$3:$AP$666</formula1>
    </dataValidation>
    <dataValidation type="list" allowBlank="1" showInputMessage="1" sqref="J19:R19">
      <formula1>'T002 DISTRIBUCION SALARIOS'!$AP$3:$AP$666</formula1>
    </dataValidation>
    <dataValidation type="list" allowBlank="1" showInputMessage="1" sqref="L2:U2">
      <formula1>'T002 DISTRIBUCION SALARIOS'!$BN$2:$BN$19</formula1>
    </dataValidation>
    <dataValidation type="list" allowBlank="1" showInputMessage="1" showErrorMessage="1" sqref="J23:AB23">
      <formula1>'T002 DISTRIBUCION SALARIOS'!$AR$1:$AR$87</formula1>
    </dataValidation>
  </dataValidations>
  <printOptions horizontalCentered="1"/>
  <pageMargins left="0.2" right="0.2" top="0.25" bottom="0.25" header="0.3" footer="0.3"/>
  <pageSetup fitToHeight="1" fitToWidth="1" horizontalDpi="600" verticalDpi="600" orientation="portrait" paperSize="5" scale="46"/>
</worksheet>
</file>

<file path=xl/worksheets/sheet2.xml><?xml version="1.0" encoding="utf-8"?>
<worksheet xmlns="http://schemas.openxmlformats.org/spreadsheetml/2006/main" xmlns:r="http://schemas.openxmlformats.org/officeDocument/2006/relationships">
  <sheetPr>
    <pageSetUpPr fitToPage="1"/>
  </sheetPr>
  <dimension ref="A1:N50"/>
  <sheetViews>
    <sheetView showGridLines="0" zoomScale="125" zoomScaleNormal="125" zoomScalePageLayoutView="0" workbookViewId="0" topLeftCell="A1">
      <selection activeCell="C3" sqref="C3"/>
    </sheetView>
  </sheetViews>
  <sheetFormatPr defaultColWidth="8.8515625" defaultRowHeight="15"/>
  <cols>
    <col min="1" max="1" width="43.7109375" style="5" customWidth="1"/>
    <col min="2" max="2" width="31.00390625" style="5" customWidth="1"/>
    <col min="3" max="3" width="37.7109375" style="5" bestFit="1" customWidth="1"/>
    <col min="4" max="4" width="14.28125" style="5" customWidth="1"/>
    <col min="5" max="5" width="25.8515625" style="5" customWidth="1"/>
    <col min="6" max="6" width="16.28125" style="5" customWidth="1"/>
    <col min="7" max="7" width="17.7109375" style="5" customWidth="1"/>
    <col min="8" max="8" width="16.8515625" style="5" customWidth="1"/>
    <col min="9" max="9" width="11.140625" style="5" bestFit="1" customWidth="1"/>
    <col min="10" max="12" width="8.8515625" style="5" customWidth="1"/>
    <col min="13" max="13" width="10.140625" style="5" bestFit="1" customWidth="1"/>
    <col min="14" max="16384" width="8.8515625" style="5" customWidth="1"/>
  </cols>
  <sheetData>
    <row r="1" spans="1:8" ht="15">
      <c r="A1" s="2" t="s">
        <v>652</v>
      </c>
      <c r="B1" s="2"/>
      <c r="C1" s="3" t="str">
        <f>'T002 DISTRIBUCION SALARIOS'!E7</f>
        <v>NORMA BIBLIOTECARIA</v>
      </c>
      <c r="D1" s="2"/>
      <c r="E1" s="2"/>
      <c r="F1" s="2"/>
      <c r="G1" s="4" t="s">
        <v>653</v>
      </c>
      <c r="H1" s="2"/>
    </row>
    <row r="2" spans="1:8" ht="15">
      <c r="A2" s="2" t="s">
        <v>654</v>
      </c>
      <c r="B2" s="2"/>
      <c r="C2" s="2">
        <f>'T002 DISTRIBUCION SALARIOS'!S17</f>
        <v>0</v>
      </c>
      <c r="D2" s="2"/>
      <c r="E2" s="2"/>
      <c r="F2" s="2"/>
      <c r="G2" s="4" t="s">
        <v>655</v>
      </c>
      <c r="H2" s="2"/>
    </row>
    <row r="3" spans="1:14" ht="15">
      <c r="A3" s="2" t="s">
        <v>656</v>
      </c>
      <c r="B3" s="2"/>
      <c r="C3" s="165" t="s">
        <v>2730</v>
      </c>
      <c r="D3" s="2"/>
      <c r="E3" s="2" t="s">
        <v>657</v>
      </c>
      <c r="F3" s="6">
        <f>'T002 DISTRIBUCION SALARIOS'!H24</f>
        <v>67788</v>
      </c>
      <c r="G3" s="7" t="s">
        <v>658</v>
      </c>
      <c r="H3" s="8">
        <f>F3/24</f>
        <v>2824.5</v>
      </c>
      <c r="I3" s="9"/>
      <c r="J3" s="10"/>
      <c r="K3" s="11"/>
      <c r="L3" s="11"/>
      <c r="M3" s="11"/>
      <c r="N3" s="12"/>
    </row>
    <row r="4" spans="1:14" ht="15">
      <c r="A4" s="2"/>
      <c r="B4" s="2"/>
      <c r="C4" s="2"/>
      <c r="D4" s="2"/>
      <c r="E4" s="2"/>
      <c r="F4" s="2" t="s">
        <v>659</v>
      </c>
      <c r="G4" s="2"/>
      <c r="H4" s="13" t="s">
        <v>660</v>
      </c>
      <c r="I4" s="14"/>
      <c r="J4" s="14"/>
      <c r="K4" s="11"/>
      <c r="L4" s="15"/>
      <c r="M4" s="9"/>
      <c r="N4" s="12"/>
    </row>
    <row r="5" spans="1:8" ht="18">
      <c r="A5" s="2"/>
      <c r="B5" s="16"/>
      <c r="C5" s="2"/>
      <c r="D5" s="2"/>
      <c r="E5" s="2"/>
      <c r="F5" s="2"/>
      <c r="G5" s="2"/>
      <c r="H5" s="2"/>
    </row>
    <row r="6" spans="1:8" ht="15">
      <c r="A6" s="2"/>
      <c r="B6" s="2"/>
      <c r="C6" s="17"/>
      <c r="D6" s="2"/>
      <c r="E6" s="2"/>
      <c r="F6" s="2"/>
      <c r="G6" s="2"/>
      <c r="H6" s="2"/>
    </row>
    <row r="7" spans="1:8" ht="15">
      <c r="A7" s="2"/>
      <c r="B7" s="2"/>
      <c r="C7" s="2"/>
      <c r="D7" s="18"/>
      <c r="E7" s="160" t="s">
        <v>661</v>
      </c>
      <c r="F7" s="161"/>
      <c r="G7" s="161"/>
      <c r="H7" s="161"/>
    </row>
    <row r="8" spans="1:8" ht="15">
      <c r="A8" s="2"/>
      <c r="B8" s="2"/>
      <c r="C8" s="19"/>
      <c r="D8" s="180" t="s">
        <v>662</v>
      </c>
      <c r="E8" s="180" t="s">
        <v>663</v>
      </c>
      <c r="F8" s="156"/>
      <c r="G8" s="156"/>
      <c r="H8" s="157"/>
    </row>
    <row r="9" spans="4:8" ht="15">
      <c r="D9" s="181" t="s">
        <v>667</v>
      </c>
      <c r="E9" s="181" t="s">
        <v>668</v>
      </c>
      <c r="F9" s="424" t="s">
        <v>288</v>
      </c>
      <c r="G9" s="424"/>
      <c r="H9" s="424"/>
    </row>
    <row r="10" spans="1:8" ht="15">
      <c r="A10" s="2"/>
      <c r="B10" s="2"/>
      <c r="C10" s="25" t="s">
        <v>670</v>
      </c>
      <c r="D10" s="26"/>
      <c r="E10" s="162"/>
      <c r="F10" s="423"/>
      <c r="G10" s="423"/>
      <c r="H10" s="423"/>
    </row>
    <row r="11" spans="1:8" ht="15">
      <c r="A11" s="166"/>
      <c r="B11" s="166"/>
      <c r="C11" s="166" t="str">
        <f>IF('T002 DISTRIBUCION SALARIOS'!A34="","",'T002 DISTRIBUCION SALARIOS'!A34)</f>
        <v>30110.613.000.5020.410.000000000000.17</v>
      </c>
      <c r="D11" s="23">
        <f>'T002 DISTRIBUCION SALARIOS'!R34</f>
        <v>0.81</v>
      </c>
      <c r="E11" s="24">
        <f>$F$3/24*D11</f>
        <v>2287.8450000000003</v>
      </c>
      <c r="F11" s="423"/>
      <c r="G11" s="423"/>
      <c r="H11" s="423"/>
    </row>
    <row r="12" spans="1:8" ht="15">
      <c r="A12" s="166"/>
      <c r="B12" s="166"/>
      <c r="C12" s="166">
        <f>IF('T002 DISTRIBUCION SALARIOS'!A35="","",'T002 DISTRIBUCION SALARIOS'!A35)</f>
      </c>
      <c r="D12" s="23">
        <f>'T002 DISTRIBUCION SALARIOS'!R35</f>
        <v>0</v>
      </c>
      <c r="E12" s="24">
        <f>$F$3/24*D12</f>
        <v>0</v>
      </c>
      <c r="F12" s="423"/>
      <c r="G12" s="423"/>
      <c r="H12" s="423"/>
    </row>
    <row r="13" spans="1:8" ht="15">
      <c r="A13" s="2" t="s">
        <v>664</v>
      </c>
      <c r="B13" s="13" t="s">
        <v>665</v>
      </c>
      <c r="C13" s="17" t="s">
        <v>666</v>
      </c>
      <c r="D13" s="23"/>
      <c r="E13" s="24">
        <f>$F$3/24*D13-H44</f>
        <v>0</v>
      </c>
      <c r="F13" s="423"/>
      <c r="G13" s="423"/>
      <c r="H13" s="423"/>
    </row>
    <row r="14" spans="1:8" ht="15">
      <c r="A14" s="166" t="s">
        <v>2728</v>
      </c>
      <c r="B14" s="166" t="s">
        <v>2729</v>
      </c>
      <c r="C14" s="166" t="str">
        <f>IF('T002 DISTRIBUCION SALARIOS'!A38="","",'T002 DISTRIBUCION SALARIOS'!A38)</f>
        <v>30231.613.000.5020.460.331600490301.00</v>
      </c>
      <c r="D14" s="21">
        <f>'T002 DISTRIBUCION SALARIOS'!R38</f>
        <v>0.19</v>
      </c>
      <c r="E14" s="22">
        <f>($F$3/24*D14)</f>
        <v>536.655</v>
      </c>
      <c r="F14" s="423"/>
      <c r="G14" s="423"/>
      <c r="H14" s="423"/>
    </row>
    <row r="15" spans="1:8" ht="15">
      <c r="A15" s="166"/>
      <c r="B15" s="166"/>
      <c r="C15" s="166">
        <f>IF('T002 DISTRIBUCION SALARIOS'!A39="","",'T002 DISTRIBUCION SALARIOS'!A39)</f>
      </c>
      <c r="D15" s="21">
        <f>'T002 DISTRIBUCION SALARIOS'!R39</f>
        <v>0</v>
      </c>
      <c r="E15" s="22">
        <f aca="true" t="shared" si="0" ref="E15:E27">($F$3/24*D15)</f>
        <v>0</v>
      </c>
      <c r="F15" s="423"/>
      <c r="G15" s="423"/>
      <c r="H15" s="423"/>
    </row>
    <row r="16" spans="1:8" ht="15">
      <c r="A16" s="166"/>
      <c r="B16" s="166"/>
      <c r="C16" s="166">
        <f>IF('T002 DISTRIBUCION SALARIOS'!A40="","",'T002 DISTRIBUCION SALARIOS'!A40)</f>
      </c>
      <c r="D16" s="21">
        <f>'T002 DISTRIBUCION SALARIOS'!R40</f>
        <v>0</v>
      </c>
      <c r="E16" s="22">
        <f t="shared" si="0"/>
        <v>0</v>
      </c>
      <c r="F16" s="423"/>
      <c r="G16" s="423"/>
      <c r="H16" s="423"/>
    </row>
    <row r="17" spans="1:8" ht="15">
      <c r="A17" s="166"/>
      <c r="B17" s="166"/>
      <c r="C17" s="166">
        <f>IF('T002 DISTRIBUCION SALARIOS'!A41="","",'T002 DISTRIBUCION SALARIOS'!A41)</f>
      </c>
      <c r="D17" s="21">
        <f>'T002 DISTRIBUCION SALARIOS'!R41</f>
        <v>0</v>
      </c>
      <c r="E17" s="22">
        <f t="shared" si="0"/>
        <v>0</v>
      </c>
      <c r="F17" s="423"/>
      <c r="G17" s="423"/>
      <c r="H17" s="423"/>
    </row>
    <row r="18" spans="1:8" ht="15">
      <c r="A18" s="166"/>
      <c r="B18" s="166"/>
      <c r="C18" s="166">
        <f>IF('T002 DISTRIBUCION SALARIOS'!A42="","",'T002 DISTRIBUCION SALARIOS'!A42)</f>
      </c>
      <c r="D18" s="21">
        <f>'T002 DISTRIBUCION SALARIOS'!R42</f>
        <v>0</v>
      </c>
      <c r="E18" s="22">
        <f t="shared" si="0"/>
        <v>0</v>
      </c>
      <c r="F18" s="423"/>
      <c r="G18" s="423"/>
      <c r="H18" s="423"/>
    </row>
    <row r="19" spans="1:8" ht="15">
      <c r="A19" s="166"/>
      <c r="B19" s="166"/>
      <c r="C19" s="166">
        <f>IF('T002 DISTRIBUCION SALARIOS'!A43="","",'T002 DISTRIBUCION SALARIOS'!A43)</f>
      </c>
      <c r="D19" s="21">
        <f>'T002 DISTRIBUCION SALARIOS'!R43</f>
        <v>0</v>
      </c>
      <c r="E19" s="22">
        <f t="shared" si="0"/>
        <v>0</v>
      </c>
      <c r="F19" s="423"/>
      <c r="G19" s="423"/>
      <c r="H19" s="423"/>
    </row>
    <row r="20" spans="1:8" ht="15">
      <c r="A20" s="166"/>
      <c r="B20" s="166"/>
      <c r="C20" s="166">
        <f>IF('T002 DISTRIBUCION SALARIOS'!A44="","",'T002 DISTRIBUCION SALARIOS'!A44)</f>
      </c>
      <c r="D20" s="21">
        <f>'T002 DISTRIBUCION SALARIOS'!R44</f>
        <v>0</v>
      </c>
      <c r="E20" s="22">
        <f t="shared" si="0"/>
        <v>0</v>
      </c>
      <c r="F20" s="423"/>
      <c r="G20" s="423"/>
      <c r="H20" s="423"/>
    </row>
    <row r="21" spans="1:8" ht="15">
      <c r="A21" s="166"/>
      <c r="B21" s="166"/>
      <c r="C21" s="166">
        <f>IF('T002 DISTRIBUCION SALARIOS'!A45="","",'T002 DISTRIBUCION SALARIOS'!A45)</f>
      </c>
      <c r="D21" s="21">
        <f>'T002 DISTRIBUCION SALARIOS'!R45</f>
        <v>0</v>
      </c>
      <c r="E21" s="22">
        <f t="shared" si="0"/>
        <v>0</v>
      </c>
      <c r="F21" s="423"/>
      <c r="G21" s="423"/>
      <c r="H21" s="423"/>
    </row>
    <row r="22" spans="1:8" ht="15">
      <c r="A22" s="166"/>
      <c r="B22" s="166"/>
      <c r="C22" s="166">
        <f>IF('T002 DISTRIBUCION SALARIOS'!A46="","",'T002 DISTRIBUCION SALARIOS'!A46)</f>
      </c>
      <c r="D22" s="21">
        <f>'T002 DISTRIBUCION SALARIOS'!R46</f>
        <v>0</v>
      </c>
      <c r="E22" s="22">
        <f t="shared" si="0"/>
        <v>0</v>
      </c>
      <c r="F22" s="423"/>
      <c r="G22" s="423"/>
      <c r="H22" s="423"/>
    </row>
    <row r="23" spans="1:8" ht="15">
      <c r="A23" s="166"/>
      <c r="B23" s="166"/>
      <c r="C23" s="166">
        <f>IF('T002 DISTRIBUCION SALARIOS'!A47="","",'T002 DISTRIBUCION SALARIOS'!A47)</f>
      </c>
      <c r="D23" s="21">
        <f>'T002 DISTRIBUCION SALARIOS'!R47</f>
        <v>0</v>
      </c>
      <c r="E23" s="22">
        <f t="shared" si="0"/>
        <v>0</v>
      </c>
      <c r="F23" s="423"/>
      <c r="G23" s="423"/>
      <c r="H23" s="423"/>
    </row>
    <row r="24" spans="1:8" ht="15">
      <c r="A24" s="2"/>
      <c r="B24" s="2"/>
      <c r="C24" s="25" t="s">
        <v>669</v>
      </c>
      <c r="D24" s="26"/>
      <c r="E24" s="162"/>
      <c r="F24" s="423"/>
      <c r="G24" s="423"/>
      <c r="H24" s="423"/>
    </row>
    <row r="25" spans="1:8" ht="15">
      <c r="A25" s="166"/>
      <c r="B25" s="166"/>
      <c r="C25" s="166">
        <f>IF('T002 DISTRIBUCION SALARIOS'!A50="","",'T002 DISTRIBUCION SALARIOS'!A50)</f>
      </c>
      <c r="D25" s="23">
        <f>'T002 DISTRIBUCION SALARIOS'!R50</f>
        <v>0</v>
      </c>
      <c r="E25" s="22">
        <f t="shared" si="0"/>
        <v>0</v>
      </c>
      <c r="F25" s="423"/>
      <c r="G25" s="423"/>
      <c r="H25" s="423"/>
    </row>
    <row r="26" spans="1:8" ht="15">
      <c r="A26" s="166"/>
      <c r="B26" s="166"/>
      <c r="C26" s="166">
        <f>IF('T002 DISTRIBUCION SALARIOS'!A51="","",'T002 DISTRIBUCION SALARIOS'!A51)</f>
      </c>
      <c r="D26" s="23">
        <f>'T002 DISTRIBUCION SALARIOS'!R51</f>
        <v>0</v>
      </c>
      <c r="E26" s="22">
        <f t="shared" si="0"/>
        <v>0</v>
      </c>
      <c r="F26" s="423"/>
      <c r="G26" s="423"/>
      <c r="H26" s="423"/>
    </row>
    <row r="27" spans="1:8" ht="15">
      <c r="A27" s="166"/>
      <c r="B27" s="166"/>
      <c r="C27" s="166">
        <f>IF('T002 DISTRIBUCION SALARIOS'!A52="","",'T002 DISTRIBUCION SALARIOS'!A52)</f>
      </c>
      <c r="D27" s="23">
        <f>'T002 DISTRIBUCION SALARIOS'!R52</f>
        <v>0</v>
      </c>
      <c r="E27" s="22">
        <f t="shared" si="0"/>
        <v>0</v>
      </c>
      <c r="F27" s="423"/>
      <c r="G27" s="423"/>
      <c r="H27" s="423"/>
    </row>
    <row r="28" spans="1:8" ht="15">
      <c r="A28" s="20"/>
      <c r="B28" s="20"/>
      <c r="C28" s="20"/>
      <c r="D28" s="23"/>
      <c r="E28" s="24"/>
      <c r="F28" s="423"/>
      <c r="G28" s="423"/>
      <c r="H28" s="423"/>
    </row>
    <row r="29" spans="1:8" ht="15">
      <c r="A29" s="2"/>
      <c r="B29" s="2"/>
      <c r="C29" s="25" t="s">
        <v>2716</v>
      </c>
      <c r="D29" s="26"/>
      <c r="E29" s="162"/>
      <c r="F29" s="423"/>
      <c r="G29" s="423"/>
      <c r="H29" s="423"/>
    </row>
    <row r="30" spans="1:8" ht="15">
      <c r="A30" s="166"/>
      <c r="B30" s="166"/>
      <c r="C30" s="167">
        <f>IF('T002 DISTRIBUCION SALARIOS'!A55="","",'T002 DISTRIBUCION SALARIOS'!A55)</f>
      </c>
      <c r="D30" s="23">
        <f>'T002 DISTRIBUCION SALARIOS'!R55</f>
        <v>0</v>
      </c>
      <c r="E30" s="22">
        <f aca="true" t="shared" si="1" ref="E30:E39">($F$3/24*D30)</f>
        <v>0</v>
      </c>
      <c r="F30" s="423"/>
      <c r="G30" s="423"/>
      <c r="H30" s="423"/>
    </row>
    <row r="31" spans="1:8" ht="15">
      <c r="A31" s="166"/>
      <c r="B31" s="166"/>
      <c r="C31" s="167">
        <f>IF('T002 DISTRIBUCION SALARIOS'!A56="","",'T002 DISTRIBUCION SALARIOS'!A56)</f>
      </c>
      <c r="D31" s="23">
        <f>'T002 DISTRIBUCION SALARIOS'!R56</f>
        <v>0</v>
      </c>
      <c r="E31" s="22">
        <f t="shared" si="1"/>
        <v>0</v>
      </c>
      <c r="F31" s="423"/>
      <c r="G31" s="423"/>
      <c r="H31" s="423"/>
    </row>
    <row r="32" spans="1:8" ht="15">
      <c r="A32" s="166"/>
      <c r="B32" s="166"/>
      <c r="C32" s="167">
        <f>IF('T002 DISTRIBUCION SALARIOS'!A57="","",'T002 DISTRIBUCION SALARIOS'!A57)</f>
      </c>
      <c r="D32" s="23">
        <f>'T002 DISTRIBUCION SALARIOS'!R57</f>
        <v>0</v>
      </c>
      <c r="E32" s="22">
        <f t="shared" si="1"/>
        <v>0</v>
      </c>
      <c r="F32" s="423"/>
      <c r="G32" s="423"/>
      <c r="H32" s="423"/>
    </row>
    <row r="33" spans="1:8" ht="15">
      <c r="A33" s="166"/>
      <c r="B33" s="166"/>
      <c r="C33" s="167">
        <f>IF('T002 DISTRIBUCION SALARIOS'!A58="","",'T002 DISTRIBUCION SALARIOS'!A58)</f>
      </c>
      <c r="D33" s="23">
        <f>'T002 DISTRIBUCION SALARIOS'!R58</f>
        <v>0</v>
      </c>
      <c r="E33" s="22">
        <f t="shared" si="1"/>
        <v>0</v>
      </c>
      <c r="F33" s="423"/>
      <c r="G33" s="423"/>
      <c r="H33" s="423"/>
    </row>
    <row r="34" spans="1:8" ht="15">
      <c r="A34" s="166"/>
      <c r="B34" s="166"/>
      <c r="C34" s="167">
        <f>IF('T002 DISTRIBUCION SALARIOS'!A59="","",'T002 DISTRIBUCION SALARIOS'!A59)</f>
      </c>
      <c r="D34" s="23">
        <f>'T002 DISTRIBUCION SALARIOS'!R59</f>
        <v>0</v>
      </c>
      <c r="E34" s="22">
        <f t="shared" si="1"/>
        <v>0</v>
      </c>
      <c r="F34" s="423"/>
      <c r="G34" s="423"/>
      <c r="H34" s="423"/>
    </row>
    <row r="35" spans="1:8" ht="15">
      <c r="A35" s="166"/>
      <c r="B35" s="166"/>
      <c r="C35" s="167">
        <f>IF('T002 DISTRIBUCION SALARIOS'!A60="","",'T002 DISTRIBUCION SALARIOS'!A60)</f>
      </c>
      <c r="D35" s="23">
        <f>'T002 DISTRIBUCION SALARIOS'!R60</f>
        <v>0</v>
      </c>
      <c r="E35" s="22">
        <f t="shared" si="1"/>
        <v>0</v>
      </c>
      <c r="F35" s="423"/>
      <c r="G35" s="423"/>
      <c r="H35" s="423"/>
    </row>
    <row r="36" spans="1:8" ht="15">
      <c r="A36" s="166"/>
      <c r="B36" s="166"/>
      <c r="C36" s="167">
        <f>IF('T002 DISTRIBUCION SALARIOS'!A61="","",'T002 DISTRIBUCION SALARIOS'!A61)</f>
      </c>
      <c r="D36" s="23">
        <f>'T002 DISTRIBUCION SALARIOS'!R61</f>
        <v>0</v>
      </c>
      <c r="E36" s="22">
        <f t="shared" si="1"/>
        <v>0</v>
      </c>
      <c r="F36" s="423"/>
      <c r="G36" s="423"/>
      <c r="H36" s="423"/>
    </row>
    <row r="37" spans="1:8" ht="15">
      <c r="A37" s="166"/>
      <c r="B37" s="166"/>
      <c r="C37" s="167">
        <f>IF('T002 DISTRIBUCION SALARIOS'!A62="","",'T002 DISTRIBUCION SALARIOS'!A62)</f>
      </c>
      <c r="D37" s="23">
        <f>'T002 DISTRIBUCION SALARIOS'!R62</f>
        <v>0</v>
      </c>
      <c r="E37" s="22">
        <f t="shared" si="1"/>
        <v>0</v>
      </c>
      <c r="F37" s="423"/>
      <c r="G37" s="423"/>
      <c r="H37" s="423"/>
    </row>
    <row r="38" spans="1:8" ht="15">
      <c r="A38" s="166"/>
      <c r="B38" s="166"/>
      <c r="C38" s="167">
        <f>IF('T002 DISTRIBUCION SALARIOS'!A63="","",'T002 DISTRIBUCION SALARIOS'!A63)</f>
      </c>
      <c r="D38" s="23">
        <f>'T002 DISTRIBUCION SALARIOS'!R63</f>
        <v>0</v>
      </c>
      <c r="E38" s="22">
        <f t="shared" si="1"/>
        <v>0</v>
      </c>
      <c r="F38" s="423"/>
      <c r="G38" s="423"/>
      <c r="H38" s="423"/>
    </row>
    <row r="39" spans="1:8" ht="15">
      <c r="A39" s="166"/>
      <c r="B39" s="166"/>
      <c r="C39" s="167">
        <f>IF('T002 DISTRIBUCION SALARIOS'!A64="","",'T002 DISTRIBUCION SALARIOS'!A64)</f>
      </c>
      <c r="D39" s="23">
        <f>'T002 DISTRIBUCION SALARIOS'!R64</f>
        <v>0</v>
      </c>
      <c r="E39" s="22">
        <f t="shared" si="1"/>
        <v>0</v>
      </c>
      <c r="F39" s="423"/>
      <c r="G39" s="423"/>
      <c r="H39" s="423"/>
    </row>
    <row r="40" spans="1:8" ht="15">
      <c r="A40" s="20"/>
      <c r="B40" s="20"/>
      <c r="C40" s="44"/>
      <c r="D40" s="23"/>
      <c r="E40" s="24"/>
      <c r="F40" s="423"/>
      <c r="G40" s="423"/>
      <c r="H40" s="423"/>
    </row>
    <row r="42" spans="1:8" ht="15">
      <c r="A42" s="2"/>
      <c r="B42" s="2"/>
      <c r="C42" s="20" t="s">
        <v>671</v>
      </c>
      <c r="D42" s="27">
        <f>SUM(D11:D41)</f>
        <v>1</v>
      </c>
      <c r="E42" s="163">
        <f>SUM(E11:E41)</f>
        <v>2824.5</v>
      </c>
      <c r="F42" s="423"/>
      <c r="G42" s="423"/>
      <c r="H42" s="423"/>
    </row>
    <row r="43" spans="1:8" ht="15">
      <c r="A43" s="2"/>
      <c r="B43" s="2"/>
      <c r="C43" s="2"/>
      <c r="D43" s="2"/>
      <c r="E43" s="2"/>
      <c r="F43" s="158"/>
      <c r="G43" s="158"/>
      <c r="H43" s="158"/>
    </row>
    <row r="44" spans="1:8" ht="15">
      <c r="A44" s="2"/>
      <c r="B44" s="2"/>
      <c r="C44" s="2"/>
      <c r="D44" s="2"/>
      <c r="E44" s="2"/>
      <c r="F44" s="158"/>
      <c r="G44" s="158"/>
      <c r="H44" s="158"/>
    </row>
    <row r="45" spans="1:8" ht="18">
      <c r="A45" s="16"/>
      <c r="B45" s="16"/>
      <c r="F45" s="159"/>
      <c r="G45" s="159"/>
      <c r="H45" s="159"/>
    </row>
    <row r="46" spans="1:2" ht="15">
      <c r="A46" s="2"/>
      <c r="B46" s="2"/>
    </row>
    <row r="47" spans="1:2" ht="15">
      <c r="A47" s="2"/>
      <c r="B47" s="2"/>
    </row>
    <row r="48" spans="1:2" ht="15">
      <c r="A48" s="2"/>
      <c r="B48" s="2"/>
    </row>
    <row r="50" spans="1:2" ht="15">
      <c r="A50" s="2"/>
      <c r="B50" s="2"/>
    </row>
  </sheetData>
  <sheetProtection password="CF7A" sheet="1" objects="1" selectLockedCells="1"/>
  <mergeCells count="33">
    <mergeCell ref="F24:H24"/>
    <mergeCell ref="F9:H9"/>
    <mergeCell ref="F14:H14"/>
    <mergeCell ref="F15:H15"/>
    <mergeCell ref="F16:H16"/>
    <mergeCell ref="F17:H17"/>
    <mergeCell ref="F18:H18"/>
    <mergeCell ref="F27:H27"/>
    <mergeCell ref="F28:H28"/>
    <mergeCell ref="F29:H29"/>
    <mergeCell ref="F30:H30"/>
    <mergeCell ref="F31:H31"/>
    <mergeCell ref="F32:H32"/>
    <mergeCell ref="F39:H39"/>
    <mergeCell ref="F13:H13"/>
    <mergeCell ref="F33:H33"/>
    <mergeCell ref="F19:H19"/>
    <mergeCell ref="F20:H20"/>
    <mergeCell ref="F21:H21"/>
    <mergeCell ref="F22:H22"/>
    <mergeCell ref="F23:H23"/>
    <mergeCell ref="F25:H25"/>
    <mergeCell ref="F26:H26"/>
    <mergeCell ref="F34:H34"/>
    <mergeCell ref="F10:H10"/>
    <mergeCell ref="F11:H11"/>
    <mergeCell ref="F12:H12"/>
    <mergeCell ref="F42:H42"/>
    <mergeCell ref="F35:H35"/>
    <mergeCell ref="F36:H36"/>
    <mergeCell ref="F37:H37"/>
    <mergeCell ref="F38:H38"/>
    <mergeCell ref="F40:H40"/>
  </mergeCells>
  <printOptions/>
  <pageMargins left="0.75" right="0.75" top="1" bottom="1" header="0.3" footer="0.3"/>
  <pageSetup fitToHeight="1" fitToWidth="1" horizontalDpi="600" verticalDpi="600" orientation="landscape" scale="56"/>
</worksheet>
</file>

<file path=xl/worksheets/sheet3.xml><?xml version="1.0" encoding="utf-8"?>
<worksheet xmlns="http://schemas.openxmlformats.org/spreadsheetml/2006/main" xmlns:r="http://schemas.openxmlformats.org/officeDocument/2006/relationships">
  <dimension ref="A1:G663"/>
  <sheetViews>
    <sheetView zoomScalePageLayoutView="0" workbookViewId="0" topLeftCell="A1">
      <selection activeCell="B28" sqref="B28"/>
    </sheetView>
  </sheetViews>
  <sheetFormatPr defaultColWidth="8.8515625" defaultRowHeight="15"/>
  <cols>
    <col min="1" max="1" width="8.28125" style="0" bestFit="1" customWidth="1"/>
    <col min="2" max="2" width="91.00390625" style="0" bestFit="1" customWidth="1"/>
    <col min="3" max="3" width="15.140625" style="0" bestFit="1" customWidth="1"/>
    <col min="4" max="4" width="11.00390625" style="154" bestFit="1" customWidth="1"/>
    <col min="5" max="5" width="88.28125" style="154" bestFit="1" customWidth="1"/>
    <col min="6" max="6" width="11.140625" style="0" bestFit="1" customWidth="1"/>
    <col min="7" max="7" width="18.7109375" style="0" bestFit="1" customWidth="1"/>
    <col min="8" max="8" width="6.140625" style="0" customWidth="1"/>
    <col min="9" max="9" width="44.28125" style="0" bestFit="1" customWidth="1"/>
  </cols>
  <sheetData>
    <row r="1" spans="1:7" ht="15">
      <c r="A1" t="s">
        <v>1091</v>
      </c>
      <c r="B1" t="s">
        <v>1092</v>
      </c>
      <c r="C1" t="s">
        <v>1093</v>
      </c>
      <c r="D1" s="154" t="s">
        <v>1094</v>
      </c>
      <c r="E1" s="154" t="s">
        <v>1095</v>
      </c>
      <c r="F1" t="s">
        <v>1096</v>
      </c>
      <c r="G1" t="s">
        <v>1097</v>
      </c>
    </row>
    <row r="2" spans="1:7" ht="15">
      <c r="A2">
        <v>13501</v>
      </c>
      <c r="B2" t="s">
        <v>1098</v>
      </c>
      <c r="C2" t="s">
        <v>1099</v>
      </c>
      <c r="D2" t="s">
        <v>1100</v>
      </c>
      <c r="E2" t="s">
        <v>1101</v>
      </c>
      <c r="F2" t="s">
        <v>1102</v>
      </c>
      <c r="G2" t="str">
        <f>VLOOKUP(A2,'[1]Grades '!A:D,3,FALSE)</f>
        <v>C_20</v>
      </c>
    </row>
    <row r="3" spans="1:7" ht="15">
      <c r="A3">
        <v>13502</v>
      </c>
      <c r="B3" t="s">
        <v>1103</v>
      </c>
      <c r="C3" t="s">
        <v>1099</v>
      </c>
      <c r="D3" t="s">
        <v>1100</v>
      </c>
      <c r="E3" t="s">
        <v>1104</v>
      </c>
      <c r="F3" t="s">
        <v>1102</v>
      </c>
      <c r="G3" t="str">
        <f>VLOOKUP(A3,'[1]Grades '!A:D,3,FALSE)</f>
        <v>C_22</v>
      </c>
    </row>
    <row r="4" spans="1:7" ht="15">
      <c r="A4">
        <v>13503</v>
      </c>
      <c r="B4" t="s">
        <v>1105</v>
      </c>
      <c r="C4" t="s">
        <v>1099</v>
      </c>
      <c r="D4" t="s">
        <v>1100</v>
      </c>
      <c r="E4" t="s">
        <v>1106</v>
      </c>
      <c r="F4" t="s">
        <v>1102</v>
      </c>
      <c r="G4" t="str">
        <f>VLOOKUP(A4,'[1]Grades '!A:D,3,FALSE)</f>
        <v>C_24</v>
      </c>
    </row>
    <row r="5" spans="1:7" ht="15">
      <c r="A5">
        <v>13504</v>
      </c>
      <c r="B5" t="s">
        <v>1107</v>
      </c>
      <c r="C5" t="s">
        <v>1099</v>
      </c>
      <c r="D5" t="s">
        <v>1100</v>
      </c>
      <c r="E5" t="s">
        <v>1108</v>
      </c>
      <c r="F5" t="s">
        <v>1102</v>
      </c>
      <c r="G5" t="str">
        <f>VLOOKUP(A5,'[1]Grades '!A:D,3,FALSE)</f>
        <v>C_28</v>
      </c>
    </row>
    <row r="6" spans="1:7" ht="15">
      <c r="A6">
        <v>13505</v>
      </c>
      <c r="B6" t="s">
        <v>1109</v>
      </c>
      <c r="C6" t="s">
        <v>1099</v>
      </c>
      <c r="D6" t="s">
        <v>1100</v>
      </c>
      <c r="E6" t="s">
        <v>1110</v>
      </c>
      <c r="F6" t="s">
        <v>1102</v>
      </c>
      <c r="G6" t="str">
        <f>VLOOKUP(A6,'[1]Grades '!A:D,3,FALSE)</f>
        <v>C_30</v>
      </c>
    </row>
    <row r="7" spans="1:7" ht="15">
      <c r="A7">
        <v>90810</v>
      </c>
      <c r="B7" t="s">
        <v>1111</v>
      </c>
      <c r="C7" t="s">
        <v>1099</v>
      </c>
      <c r="E7" t="s">
        <v>1112</v>
      </c>
      <c r="F7" t="s">
        <v>1102</v>
      </c>
      <c r="G7" t="str">
        <f>VLOOKUP(A7,'[1]Grades '!A:D,3,FALSE)</f>
        <v>Escala_Docente</v>
      </c>
    </row>
    <row r="8" spans="1:7" ht="15">
      <c r="A8">
        <v>14361</v>
      </c>
      <c r="B8" t="s">
        <v>1113</v>
      </c>
      <c r="C8" t="s">
        <v>1099</v>
      </c>
      <c r="D8" t="s">
        <v>1114</v>
      </c>
      <c r="E8" t="s">
        <v>1115</v>
      </c>
      <c r="F8" t="s">
        <v>1102</v>
      </c>
      <c r="G8" t="str">
        <f>VLOOKUP(A8,'[1]Grades '!A:D,3,FALSE)</f>
        <v>C_20</v>
      </c>
    </row>
    <row r="9" spans="1:7" ht="15">
      <c r="A9">
        <v>14356</v>
      </c>
      <c r="B9" t="s">
        <v>1116</v>
      </c>
      <c r="C9" t="s">
        <v>1099</v>
      </c>
      <c r="D9" t="s">
        <v>1114</v>
      </c>
      <c r="E9" t="s">
        <v>1117</v>
      </c>
      <c r="F9" t="s">
        <v>1102</v>
      </c>
      <c r="G9" t="str">
        <f>VLOOKUP(A9,'[1]Grades '!A:D,3,FALSE)</f>
        <v>C_13</v>
      </c>
    </row>
    <row r="10" spans="1:7" ht="15">
      <c r="A10">
        <v>11116</v>
      </c>
      <c r="B10" t="s">
        <v>1118</v>
      </c>
      <c r="C10" t="s">
        <v>1099</v>
      </c>
      <c r="D10" t="s">
        <v>1119</v>
      </c>
      <c r="E10" t="s">
        <v>1120</v>
      </c>
      <c r="F10" t="s">
        <v>1121</v>
      </c>
      <c r="G10" t="str">
        <f>VLOOKUP(A10,'[1]Grades '!A:D,3,FALSE)</f>
        <v>C_12</v>
      </c>
    </row>
    <row r="11" spans="1:7" ht="15">
      <c r="A11">
        <v>11117</v>
      </c>
      <c r="B11" t="s">
        <v>1122</v>
      </c>
      <c r="C11" t="s">
        <v>1099</v>
      </c>
      <c r="D11" t="s">
        <v>1119</v>
      </c>
      <c r="E11" t="s">
        <v>1123</v>
      </c>
      <c r="F11" t="s">
        <v>1121</v>
      </c>
      <c r="G11" t="str">
        <f>VLOOKUP(A11,'[1]Grades '!A:D,3,FALSE)</f>
        <v>C_13</v>
      </c>
    </row>
    <row r="12" spans="1:7" ht="15">
      <c r="A12">
        <v>14341</v>
      </c>
      <c r="B12" t="s">
        <v>1124</v>
      </c>
      <c r="C12" t="s">
        <v>1099</v>
      </c>
      <c r="D12" t="s">
        <v>1125</v>
      </c>
      <c r="E12" t="s">
        <v>1126</v>
      </c>
      <c r="F12" t="s">
        <v>1102</v>
      </c>
      <c r="G12" t="str">
        <f>VLOOKUP(A12,'[1]Grades '!A:D,3,FALSE)</f>
        <v>C_12</v>
      </c>
    </row>
    <row r="13" spans="1:7" ht="15">
      <c r="A13">
        <v>14366</v>
      </c>
      <c r="B13" t="s">
        <v>1127</v>
      </c>
      <c r="C13" t="s">
        <v>1099</v>
      </c>
      <c r="D13" t="s">
        <v>1114</v>
      </c>
      <c r="E13" t="s">
        <v>1128</v>
      </c>
      <c r="F13" t="s">
        <v>1102</v>
      </c>
      <c r="G13" t="str">
        <f>VLOOKUP(A13,'[1]Grades '!A:D,3,FALSE)</f>
        <v>C_22</v>
      </c>
    </row>
    <row r="14" spans="1:7" ht="15">
      <c r="A14">
        <v>15248</v>
      </c>
      <c r="B14" t="s">
        <v>1129</v>
      </c>
      <c r="C14" t="s">
        <v>1099</v>
      </c>
      <c r="D14" t="s">
        <v>1130</v>
      </c>
      <c r="E14" t="s">
        <v>1131</v>
      </c>
      <c r="F14" t="s">
        <v>1102</v>
      </c>
      <c r="G14" t="str">
        <f>VLOOKUP(A14,'[1]Grades '!A:D,3,FALSE)</f>
        <v>C_22</v>
      </c>
    </row>
    <row r="15" spans="1:7" ht="15">
      <c r="A15">
        <v>15249</v>
      </c>
      <c r="B15" t="s">
        <v>1132</v>
      </c>
      <c r="C15" t="s">
        <v>1099</v>
      </c>
      <c r="D15" t="s">
        <v>1130</v>
      </c>
      <c r="E15" t="s">
        <v>1133</v>
      </c>
      <c r="F15" t="s">
        <v>1102</v>
      </c>
      <c r="G15" t="str">
        <f>VLOOKUP(A15,'[1]Grades '!A:D,3,FALSE)</f>
        <v>C_26</v>
      </c>
    </row>
    <row r="16" spans="1:7" ht="15">
      <c r="A16">
        <v>14311</v>
      </c>
      <c r="B16" t="s">
        <v>1134</v>
      </c>
      <c r="C16" t="s">
        <v>1099</v>
      </c>
      <c r="D16" t="s">
        <v>1135</v>
      </c>
      <c r="E16" t="s">
        <v>1136</v>
      </c>
      <c r="F16" t="s">
        <v>1121</v>
      </c>
      <c r="G16" t="str">
        <f>VLOOKUP(A16,'[1]Grades '!A:D,3,FALSE)</f>
        <v>C_11</v>
      </c>
    </row>
    <row r="17" spans="1:7" ht="15">
      <c r="A17">
        <v>14312</v>
      </c>
      <c r="B17" t="s">
        <v>1137</v>
      </c>
      <c r="C17" t="s">
        <v>1099</v>
      </c>
      <c r="D17" t="s">
        <v>1135</v>
      </c>
      <c r="E17" t="s">
        <v>1138</v>
      </c>
      <c r="F17" t="s">
        <v>1121</v>
      </c>
      <c r="G17" t="str">
        <f>VLOOKUP(A17,'[1]Grades '!A:D,3,FALSE)</f>
        <v>C_14</v>
      </c>
    </row>
    <row r="18" spans="1:7" ht="15">
      <c r="A18">
        <v>14313</v>
      </c>
      <c r="B18" t="s">
        <v>1139</v>
      </c>
      <c r="C18" t="s">
        <v>1099</v>
      </c>
      <c r="D18" t="s">
        <v>1135</v>
      </c>
      <c r="E18" t="s">
        <v>1140</v>
      </c>
      <c r="F18" t="s">
        <v>1121</v>
      </c>
      <c r="G18" t="str">
        <f>VLOOKUP(A18,'[1]Grades '!A:D,3,FALSE)</f>
        <v>C_18</v>
      </c>
    </row>
    <row r="19" spans="1:7" ht="15">
      <c r="A19">
        <v>75401</v>
      </c>
      <c r="B19" t="s">
        <v>1141</v>
      </c>
      <c r="C19" t="s">
        <v>1142</v>
      </c>
      <c r="D19" t="s">
        <v>1143</v>
      </c>
      <c r="E19" t="s">
        <v>1144</v>
      </c>
      <c r="F19" t="s">
        <v>1102</v>
      </c>
      <c r="G19" t="e">
        <f>VLOOKUP(A19,'[1]Grades '!A:D,3,FALSE)</f>
        <v>#N/A</v>
      </c>
    </row>
    <row r="20" spans="1:7" ht="15">
      <c r="A20">
        <v>75404</v>
      </c>
      <c r="B20" t="s">
        <v>1145</v>
      </c>
      <c r="C20" t="s">
        <v>1142</v>
      </c>
      <c r="D20" t="s">
        <v>1143</v>
      </c>
      <c r="E20" t="s">
        <v>1146</v>
      </c>
      <c r="F20" t="s">
        <v>1102</v>
      </c>
      <c r="G20" t="e">
        <f>VLOOKUP(A20,'[1]Grades '!A:D,3,FALSE)</f>
        <v>#N/A</v>
      </c>
    </row>
    <row r="21" spans="1:7" ht="15">
      <c r="A21">
        <v>31701</v>
      </c>
      <c r="B21" t="s">
        <v>1147</v>
      </c>
      <c r="C21" t="s">
        <v>1099</v>
      </c>
      <c r="D21" t="s">
        <v>1148</v>
      </c>
      <c r="E21" t="s">
        <v>1149</v>
      </c>
      <c r="F21" t="s">
        <v>1102</v>
      </c>
      <c r="G21" t="str">
        <f>VLOOKUP(A21,'[1]Grades '!A:D,3,FALSE)</f>
        <v>C_14</v>
      </c>
    </row>
    <row r="22" spans="1:7" ht="15">
      <c r="A22">
        <v>13320</v>
      </c>
      <c r="B22" t="s">
        <v>1150</v>
      </c>
      <c r="C22" t="s">
        <v>1099</v>
      </c>
      <c r="D22" t="s">
        <v>1151</v>
      </c>
      <c r="E22" t="s">
        <v>1152</v>
      </c>
      <c r="F22" t="s">
        <v>1121</v>
      </c>
      <c r="G22" t="str">
        <f>VLOOKUP(A22,'[1]Grades '!A:D,3,FALSE)</f>
        <v>C_12</v>
      </c>
    </row>
    <row r="23" spans="1:7" ht="15">
      <c r="A23">
        <v>31806</v>
      </c>
      <c r="B23" t="s">
        <v>1153</v>
      </c>
      <c r="C23" t="s">
        <v>1099</v>
      </c>
      <c r="D23" t="s">
        <v>1148</v>
      </c>
      <c r="E23" t="s">
        <v>1154</v>
      </c>
      <c r="F23" t="s">
        <v>1102</v>
      </c>
      <c r="G23" t="str">
        <f>VLOOKUP(A23,'[1]Grades '!A:D,3,FALSE)</f>
        <v>C_19</v>
      </c>
    </row>
    <row r="24" spans="1:7" ht="15">
      <c r="A24">
        <v>14351</v>
      </c>
      <c r="B24" t="s">
        <v>1155</v>
      </c>
      <c r="C24" t="s">
        <v>1099</v>
      </c>
      <c r="D24" t="s">
        <v>1114</v>
      </c>
      <c r="E24" t="s">
        <v>1156</v>
      </c>
      <c r="F24" t="s">
        <v>1102</v>
      </c>
      <c r="G24" t="str">
        <f>VLOOKUP(A24,'[1]Grades '!A:D,3,FALSE)</f>
        <v>C_12</v>
      </c>
    </row>
    <row r="25" spans="1:7" ht="15">
      <c r="A25">
        <v>11125</v>
      </c>
      <c r="B25" t="s">
        <v>1157</v>
      </c>
      <c r="C25" t="s">
        <v>1099</v>
      </c>
      <c r="D25" t="s">
        <v>1158</v>
      </c>
      <c r="E25" t="s">
        <v>1159</v>
      </c>
      <c r="F25" t="s">
        <v>1121</v>
      </c>
      <c r="G25" t="str">
        <f>VLOOKUP(A25,'[1]Grades '!A:D,3,FALSE)</f>
        <v>C_10</v>
      </c>
    </row>
    <row r="26" spans="1:7" ht="15">
      <c r="A26">
        <v>11126</v>
      </c>
      <c r="B26" t="s">
        <v>1160</v>
      </c>
      <c r="C26" t="s">
        <v>1099</v>
      </c>
      <c r="D26" t="s">
        <v>1158</v>
      </c>
      <c r="E26" t="s">
        <v>1161</v>
      </c>
      <c r="F26" t="s">
        <v>1121</v>
      </c>
      <c r="G26" t="str">
        <f>VLOOKUP(A26,'[1]Grades '!A:D,3,FALSE)</f>
        <v>C_12</v>
      </c>
    </row>
    <row r="27" spans="1:7" ht="15">
      <c r="A27">
        <v>90310</v>
      </c>
      <c r="B27" t="s">
        <v>1162</v>
      </c>
      <c r="C27" t="s">
        <v>1099</v>
      </c>
      <c r="D27" t="s">
        <v>1163</v>
      </c>
      <c r="E27" t="s">
        <v>1164</v>
      </c>
      <c r="F27" t="s">
        <v>1102</v>
      </c>
      <c r="G27" t="str">
        <f>VLOOKUP(A27,'[1]Grades '!A:D,3,FALSE)</f>
        <v>Instructor</v>
      </c>
    </row>
    <row r="28" spans="1:7" ht="15">
      <c r="A28">
        <v>90330</v>
      </c>
      <c r="B28" t="s">
        <v>1165</v>
      </c>
      <c r="C28" t="s">
        <v>1099</v>
      </c>
      <c r="D28" t="s">
        <v>1163</v>
      </c>
      <c r="E28" t="s">
        <v>1166</v>
      </c>
      <c r="F28" t="s">
        <v>1102</v>
      </c>
      <c r="G28" t="str">
        <f>VLOOKUP(A28,'[1]Grades '!A:D,3,FALSE)</f>
        <v>CatedraticoAsociado</v>
      </c>
    </row>
    <row r="29" spans="1:7" ht="15">
      <c r="A29">
        <v>90320</v>
      </c>
      <c r="B29" t="s">
        <v>1167</v>
      </c>
      <c r="C29" t="s">
        <v>1099</v>
      </c>
      <c r="D29" t="s">
        <v>1163</v>
      </c>
      <c r="E29" t="s">
        <v>1168</v>
      </c>
      <c r="F29" t="s">
        <v>1102</v>
      </c>
      <c r="G29" t="str">
        <f>VLOOKUP(A29,'[1]Grades '!A:D,3,FALSE)</f>
        <v>CatedraticoAuxiliar</v>
      </c>
    </row>
    <row r="30" spans="1:7" ht="15">
      <c r="A30">
        <v>90340</v>
      </c>
      <c r="B30" t="s">
        <v>1169</v>
      </c>
      <c r="C30" t="s">
        <v>1099</v>
      </c>
      <c r="D30" t="s">
        <v>1163</v>
      </c>
      <c r="E30" t="s">
        <v>1170</v>
      </c>
      <c r="F30" t="s">
        <v>1102</v>
      </c>
      <c r="G30" t="str">
        <f>VLOOKUP(A30,'[1]Grades '!A:D,3,FALSE)</f>
        <v>Catedratico</v>
      </c>
    </row>
    <row r="31" spans="1:7" ht="15">
      <c r="A31">
        <v>12101</v>
      </c>
      <c r="B31" t="s">
        <v>1171</v>
      </c>
      <c r="C31" t="s">
        <v>1099</v>
      </c>
      <c r="D31" t="s">
        <v>1172</v>
      </c>
      <c r="E31" t="s">
        <v>1173</v>
      </c>
      <c r="F31" t="s">
        <v>1121</v>
      </c>
      <c r="G31" t="str">
        <f>VLOOKUP(A31,'[1]Grades '!A:D,3,FALSE)</f>
        <v>C_8</v>
      </c>
    </row>
    <row r="32" spans="1:7" ht="15">
      <c r="A32">
        <v>26130</v>
      </c>
      <c r="B32" t="s">
        <v>1174</v>
      </c>
      <c r="C32" t="s">
        <v>1099</v>
      </c>
      <c r="D32" t="s">
        <v>1175</v>
      </c>
      <c r="E32" t="s">
        <v>1176</v>
      </c>
      <c r="F32" t="s">
        <v>1102</v>
      </c>
      <c r="G32" t="str">
        <f>VLOOKUP(A32,'[1]Grades '!A:D,3,FALSE)</f>
        <v>C_9</v>
      </c>
    </row>
    <row r="33" spans="1:7" ht="15">
      <c r="A33">
        <v>26131</v>
      </c>
      <c r="B33" t="s">
        <v>1177</v>
      </c>
      <c r="C33" t="s">
        <v>1099</v>
      </c>
      <c r="D33" t="s">
        <v>1175</v>
      </c>
      <c r="E33" t="s">
        <v>1178</v>
      </c>
      <c r="F33" t="s">
        <v>1102</v>
      </c>
      <c r="G33" t="str">
        <f>VLOOKUP(A33,'[1]Grades '!A:D,3,FALSE)</f>
        <v>C_11</v>
      </c>
    </row>
    <row r="34" spans="1:7" ht="15">
      <c r="A34">
        <v>24106</v>
      </c>
      <c r="B34" t="s">
        <v>1179</v>
      </c>
      <c r="C34" t="s">
        <v>1099</v>
      </c>
      <c r="D34" t="s">
        <v>1180</v>
      </c>
      <c r="E34" t="s">
        <v>1181</v>
      </c>
      <c r="F34" t="s">
        <v>1121</v>
      </c>
      <c r="G34" t="str">
        <f>VLOOKUP(A34,'[1]Grades '!A:D,3,FALSE)</f>
        <v>C_5</v>
      </c>
    </row>
    <row r="35" spans="1:7" ht="15">
      <c r="A35">
        <v>74101</v>
      </c>
      <c r="B35" t="s">
        <v>1182</v>
      </c>
      <c r="C35" t="s">
        <v>1142</v>
      </c>
      <c r="D35" t="s">
        <v>1183</v>
      </c>
      <c r="E35" t="s">
        <v>1184</v>
      </c>
      <c r="F35" t="s">
        <v>1102</v>
      </c>
      <c r="G35" t="e">
        <f>VLOOKUP(A35,'[1]Grades '!A:D,3,FALSE)</f>
        <v>#N/A</v>
      </c>
    </row>
    <row r="36" spans="1:7" ht="15">
      <c r="A36">
        <v>16206</v>
      </c>
      <c r="B36" t="s">
        <v>1185</v>
      </c>
      <c r="C36" t="s">
        <v>1099</v>
      </c>
      <c r="D36" t="s">
        <v>1186</v>
      </c>
      <c r="E36" t="s">
        <v>1187</v>
      </c>
      <c r="F36" t="s">
        <v>1121</v>
      </c>
      <c r="G36" t="str">
        <f>VLOOKUP(A36,'[1]Grades '!A:D,3,FALSE)</f>
        <v>C_15</v>
      </c>
    </row>
    <row r="37" spans="1:7" ht="15">
      <c r="A37">
        <v>16207</v>
      </c>
      <c r="B37" t="s">
        <v>1188</v>
      </c>
      <c r="C37" t="s">
        <v>1099</v>
      </c>
      <c r="D37" t="s">
        <v>1186</v>
      </c>
      <c r="E37" t="s">
        <v>1189</v>
      </c>
      <c r="F37" t="s">
        <v>1121</v>
      </c>
      <c r="G37" t="str">
        <f>VLOOKUP(A37,'[1]Grades '!A:D,3,FALSE)</f>
        <v>C_17</v>
      </c>
    </row>
    <row r="38" spans="1:7" ht="15">
      <c r="A38">
        <v>16208</v>
      </c>
      <c r="B38" t="s">
        <v>1190</v>
      </c>
      <c r="C38" t="s">
        <v>1099</v>
      </c>
      <c r="D38" t="s">
        <v>1186</v>
      </c>
      <c r="E38" t="s">
        <v>1191</v>
      </c>
      <c r="F38" t="s">
        <v>1121</v>
      </c>
      <c r="G38" t="str">
        <f>VLOOKUP(A38,'[1]Grades '!A:D,3,FALSE)</f>
        <v>C_20</v>
      </c>
    </row>
    <row r="39" spans="1:7" ht="15">
      <c r="A39">
        <v>16150</v>
      </c>
      <c r="B39" t="s">
        <v>1192</v>
      </c>
      <c r="C39" t="s">
        <v>1099</v>
      </c>
      <c r="D39" t="s">
        <v>1193</v>
      </c>
      <c r="E39" t="s">
        <v>1194</v>
      </c>
      <c r="F39" t="s">
        <v>1121</v>
      </c>
      <c r="G39" t="str">
        <f>VLOOKUP(A39,'[1]Grades '!A:D,3,FALSE)</f>
        <v>C_8</v>
      </c>
    </row>
    <row r="40" spans="1:7" ht="15">
      <c r="A40">
        <v>16151</v>
      </c>
      <c r="B40" t="s">
        <v>1195</v>
      </c>
      <c r="C40" t="s">
        <v>1099</v>
      </c>
      <c r="D40" t="s">
        <v>1193</v>
      </c>
      <c r="E40" t="s">
        <v>1196</v>
      </c>
      <c r="F40" t="s">
        <v>1121</v>
      </c>
      <c r="G40" t="str">
        <f>VLOOKUP(A40,'[1]Grades '!A:D,3,FALSE)</f>
        <v>C_11</v>
      </c>
    </row>
    <row r="41" spans="1:7" ht="15">
      <c r="A41">
        <v>16152</v>
      </c>
      <c r="B41" t="s">
        <v>1197</v>
      </c>
      <c r="C41" t="s">
        <v>1099</v>
      </c>
      <c r="D41" t="s">
        <v>1193</v>
      </c>
      <c r="E41" t="s">
        <v>1198</v>
      </c>
      <c r="F41" t="s">
        <v>1121</v>
      </c>
      <c r="G41" t="str">
        <f>VLOOKUP(A41,'[1]Grades '!A:D,3,FALSE)</f>
        <v>C_14</v>
      </c>
    </row>
    <row r="42" spans="1:7" ht="15">
      <c r="A42">
        <v>16153</v>
      </c>
      <c r="B42" t="s">
        <v>1199</v>
      </c>
      <c r="C42" t="s">
        <v>1099</v>
      </c>
      <c r="D42" t="s">
        <v>1193</v>
      </c>
      <c r="E42" t="s">
        <v>1200</v>
      </c>
      <c r="F42" t="s">
        <v>1121</v>
      </c>
      <c r="G42" t="str">
        <f>VLOOKUP(A42,'[1]Grades '!A:D,3,FALSE)</f>
        <v>C_17</v>
      </c>
    </row>
    <row r="43" spans="1:7" ht="15">
      <c r="A43">
        <v>16154</v>
      </c>
      <c r="B43" t="s">
        <v>1201</v>
      </c>
      <c r="C43" t="s">
        <v>1099</v>
      </c>
      <c r="D43" t="s">
        <v>1193</v>
      </c>
      <c r="E43" t="s">
        <v>1202</v>
      </c>
      <c r="F43" t="s">
        <v>1121</v>
      </c>
      <c r="G43" t="str">
        <f>VLOOKUP(A43,'[1]Grades '!A:D,3,FALSE)</f>
        <v>C_20</v>
      </c>
    </row>
    <row r="44" spans="1:7" ht="15">
      <c r="A44">
        <v>15206</v>
      </c>
      <c r="B44" t="s">
        <v>1203</v>
      </c>
      <c r="C44" t="s">
        <v>1099</v>
      </c>
      <c r="D44" t="s">
        <v>1204</v>
      </c>
      <c r="E44" t="s">
        <v>1205</v>
      </c>
      <c r="F44" t="s">
        <v>1102</v>
      </c>
      <c r="G44" t="str">
        <f>VLOOKUP(A44,'[1]Grades '!A:D,3,FALSE)</f>
        <v>C_16</v>
      </c>
    </row>
    <row r="45" spans="1:7" ht="15">
      <c r="A45">
        <v>16311</v>
      </c>
      <c r="B45" t="s">
        <v>1206</v>
      </c>
      <c r="C45" t="s">
        <v>1099</v>
      </c>
      <c r="D45" s="154" t="s">
        <v>1207</v>
      </c>
      <c r="E45" t="s">
        <v>1208</v>
      </c>
      <c r="F45" t="s">
        <v>1121</v>
      </c>
      <c r="G45" t="s">
        <v>1209</v>
      </c>
    </row>
    <row r="46" spans="1:7" ht="15">
      <c r="A46">
        <v>16312</v>
      </c>
      <c r="B46" t="s">
        <v>1210</v>
      </c>
      <c r="C46" t="s">
        <v>1099</v>
      </c>
      <c r="D46" s="154" t="s">
        <v>1207</v>
      </c>
      <c r="E46" t="s">
        <v>1211</v>
      </c>
      <c r="F46" t="s">
        <v>1121</v>
      </c>
      <c r="G46" t="s">
        <v>1212</v>
      </c>
    </row>
    <row r="47" spans="1:7" ht="15">
      <c r="A47">
        <v>16313</v>
      </c>
      <c r="B47" t="s">
        <v>1213</v>
      </c>
      <c r="C47" t="s">
        <v>1099</v>
      </c>
      <c r="D47" s="154" t="s">
        <v>1207</v>
      </c>
      <c r="E47" t="s">
        <v>1214</v>
      </c>
      <c r="F47" t="s">
        <v>1121</v>
      </c>
      <c r="G47" t="s">
        <v>1215</v>
      </c>
    </row>
    <row r="48" spans="1:7" ht="15">
      <c r="A48">
        <v>16301</v>
      </c>
      <c r="B48" t="s">
        <v>1216</v>
      </c>
      <c r="C48" t="s">
        <v>1099</v>
      </c>
      <c r="D48" t="s">
        <v>1207</v>
      </c>
      <c r="E48" t="s">
        <v>1217</v>
      </c>
      <c r="F48" t="s">
        <v>1121</v>
      </c>
      <c r="G48" t="str">
        <f>VLOOKUP(A48,'[1]Grades '!A:D,3,FALSE)</f>
        <v>C_11</v>
      </c>
    </row>
    <row r="49" spans="1:7" ht="15">
      <c r="A49">
        <v>16302</v>
      </c>
      <c r="B49" t="s">
        <v>1218</v>
      </c>
      <c r="C49" t="s">
        <v>1099</v>
      </c>
      <c r="D49" t="s">
        <v>1207</v>
      </c>
      <c r="E49" t="s">
        <v>1219</v>
      </c>
      <c r="F49" t="s">
        <v>1121</v>
      </c>
      <c r="G49" t="str">
        <f>VLOOKUP(A49,'[1]Grades '!A:D,3,FALSE)</f>
        <v>C_14</v>
      </c>
    </row>
    <row r="50" spans="1:7" ht="15">
      <c r="A50">
        <v>15209</v>
      </c>
      <c r="B50" t="s">
        <v>1220</v>
      </c>
      <c r="C50" t="s">
        <v>1099</v>
      </c>
      <c r="D50" t="s">
        <v>1204</v>
      </c>
      <c r="E50" t="s">
        <v>1221</v>
      </c>
      <c r="F50" t="s">
        <v>1102</v>
      </c>
      <c r="G50" t="str">
        <f>VLOOKUP(A50,'[1]Grades '!A:D,3,FALSE)</f>
        <v>C_19</v>
      </c>
    </row>
    <row r="51" spans="1:7" ht="15">
      <c r="A51">
        <v>15210</v>
      </c>
      <c r="B51" t="s">
        <v>1222</v>
      </c>
      <c r="C51" t="s">
        <v>1099</v>
      </c>
      <c r="D51" t="s">
        <v>1204</v>
      </c>
      <c r="E51" t="s">
        <v>1223</v>
      </c>
      <c r="F51" t="s">
        <v>1102</v>
      </c>
      <c r="G51" t="str">
        <f>VLOOKUP(A51,'[1]Grades '!A:D,3,FALSE)</f>
        <v>C_20</v>
      </c>
    </row>
    <row r="52" spans="1:7" ht="15">
      <c r="A52">
        <v>15211</v>
      </c>
      <c r="B52" t="s">
        <v>1224</v>
      </c>
      <c r="C52" t="s">
        <v>1099</v>
      </c>
      <c r="D52" t="s">
        <v>1204</v>
      </c>
      <c r="E52" t="s">
        <v>1225</v>
      </c>
      <c r="F52" t="s">
        <v>1102</v>
      </c>
      <c r="G52" t="str">
        <f>VLOOKUP(A52,'[1]Grades '!A:D,3,FALSE)</f>
        <v>C_20</v>
      </c>
    </row>
    <row r="53" spans="1:7" ht="15">
      <c r="A53">
        <v>14213</v>
      </c>
      <c r="B53" t="s">
        <v>1226</v>
      </c>
      <c r="C53" t="s">
        <v>1099</v>
      </c>
      <c r="D53" t="s">
        <v>1227</v>
      </c>
      <c r="E53" t="s">
        <v>1228</v>
      </c>
      <c r="F53" t="s">
        <v>1121</v>
      </c>
      <c r="G53" t="str">
        <f>VLOOKUP(A53,'[1]Grades '!A:D,3,FALSE)</f>
        <v>C_12</v>
      </c>
    </row>
    <row r="54" spans="1:7" ht="15">
      <c r="A54">
        <v>24301</v>
      </c>
      <c r="B54" t="s">
        <v>1229</v>
      </c>
      <c r="C54" t="s">
        <v>1099</v>
      </c>
      <c r="D54" t="s">
        <v>1227</v>
      </c>
      <c r="E54" t="s">
        <v>1230</v>
      </c>
      <c r="F54" t="s">
        <v>1121</v>
      </c>
      <c r="G54" t="str">
        <f>VLOOKUP(A54,'[1]Grades '!A:D,3,FALSE)</f>
        <v>C_5</v>
      </c>
    </row>
    <row r="55" spans="1:7" ht="15">
      <c r="A55">
        <v>42131</v>
      </c>
      <c r="B55" t="s">
        <v>1231</v>
      </c>
      <c r="C55" t="s">
        <v>1099</v>
      </c>
      <c r="D55" t="s">
        <v>1232</v>
      </c>
      <c r="E55" t="s">
        <v>1233</v>
      </c>
      <c r="F55" t="s">
        <v>1102</v>
      </c>
      <c r="G55" t="str">
        <f>VLOOKUP(A55,'[1]Grades '!A:D,3,FALSE)</f>
        <v>C_22</v>
      </c>
    </row>
    <row r="56" spans="1:7" ht="15">
      <c r="A56">
        <v>26206</v>
      </c>
      <c r="B56" t="s">
        <v>1234</v>
      </c>
      <c r="C56" t="s">
        <v>1099</v>
      </c>
      <c r="D56" t="s">
        <v>1235</v>
      </c>
      <c r="E56" t="s">
        <v>1236</v>
      </c>
      <c r="F56" t="s">
        <v>1102</v>
      </c>
      <c r="G56" t="str">
        <f>VLOOKUP(A56,'[1]Grades '!A:D,3,FALSE)</f>
        <v>C_28</v>
      </c>
    </row>
    <row r="57" spans="1:7" ht="15">
      <c r="A57">
        <v>24611</v>
      </c>
      <c r="B57" t="s">
        <v>1237</v>
      </c>
      <c r="C57" t="s">
        <v>1099</v>
      </c>
      <c r="D57" t="s">
        <v>1238</v>
      </c>
      <c r="E57" t="s">
        <v>1239</v>
      </c>
      <c r="F57" t="s">
        <v>1121</v>
      </c>
      <c r="G57" t="str">
        <f>VLOOKUP(A57,'[1]Grades '!A:D,3,FALSE)</f>
        <v>C_7</v>
      </c>
    </row>
    <row r="58" spans="1:7" ht="15">
      <c r="A58">
        <v>76101</v>
      </c>
      <c r="B58" t="s">
        <v>1240</v>
      </c>
      <c r="C58" t="s">
        <v>1142</v>
      </c>
      <c r="D58" t="s">
        <v>1241</v>
      </c>
      <c r="E58" t="s">
        <v>1242</v>
      </c>
      <c r="F58" t="s">
        <v>1102</v>
      </c>
      <c r="G58" t="e">
        <f>VLOOKUP(A58,'[1]Grades '!A:D,3,FALSE)</f>
        <v>#N/A</v>
      </c>
    </row>
    <row r="59" spans="1:7" ht="15">
      <c r="A59">
        <v>72201</v>
      </c>
      <c r="B59" t="s">
        <v>1243</v>
      </c>
      <c r="C59" t="s">
        <v>1142</v>
      </c>
      <c r="D59" t="s">
        <v>1100</v>
      </c>
      <c r="E59" t="s">
        <v>0</v>
      </c>
      <c r="F59" t="s">
        <v>1102</v>
      </c>
      <c r="G59" t="e">
        <f>VLOOKUP(A59,'[1]Grades '!A:D,3,FALSE)</f>
        <v>#N/A</v>
      </c>
    </row>
    <row r="60" spans="1:7" ht="15">
      <c r="A60">
        <v>13511</v>
      </c>
      <c r="B60" t="s">
        <v>1</v>
      </c>
      <c r="C60" t="s">
        <v>1099</v>
      </c>
      <c r="D60" t="s">
        <v>1100</v>
      </c>
      <c r="E60" t="s">
        <v>2</v>
      </c>
      <c r="F60" t="s">
        <v>1102</v>
      </c>
      <c r="G60" t="str">
        <f>VLOOKUP(A60,'[1]Grades '!A:D,3,FALSE)</f>
        <v>C_22</v>
      </c>
    </row>
    <row r="61" spans="1:7" ht="15">
      <c r="A61">
        <v>13512</v>
      </c>
      <c r="B61" t="s">
        <v>3</v>
      </c>
      <c r="C61" t="s">
        <v>1099</v>
      </c>
      <c r="D61" t="s">
        <v>1100</v>
      </c>
      <c r="E61" t="s">
        <v>4</v>
      </c>
      <c r="F61" t="s">
        <v>1102</v>
      </c>
      <c r="G61" t="str">
        <f>VLOOKUP(A61,'[1]Grades '!A:D,3,FALSE)</f>
        <v>C_24</v>
      </c>
    </row>
    <row r="62" spans="1:7" ht="15">
      <c r="A62">
        <v>13513</v>
      </c>
      <c r="B62" t="s">
        <v>5</v>
      </c>
      <c r="C62" t="s">
        <v>1099</v>
      </c>
      <c r="D62" t="s">
        <v>1100</v>
      </c>
      <c r="E62" t="s">
        <v>6</v>
      </c>
      <c r="F62" t="s">
        <v>1102</v>
      </c>
      <c r="G62" t="str">
        <f>VLOOKUP(A62,'[1]Grades '!A:D,3,FALSE)</f>
        <v>C_28</v>
      </c>
    </row>
    <row r="63" spans="1:7" ht="15">
      <c r="A63">
        <v>13514</v>
      </c>
      <c r="B63" t="s">
        <v>7</v>
      </c>
      <c r="C63" t="s">
        <v>1099</v>
      </c>
      <c r="D63" t="s">
        <v>1100</v>
      </c>
      <c r="E63" t="s">
        <v>8</v>
      </c>
      <c r="F63" t="s">
        <v>1102</v>
      </c>
      <c r="G63" t="str">
        <f>VLOOKUP(A63,'[1]Grades '!A:D,3,FALSE)</f>
        <v>C_30</v>
      </c>
    </row>
    <row r="64" spans="1:7" ht="15">
      <c r="A64">
        <v>13515</v>
      </c>
      <c r="B64" t="s">
        <v>9</v>
      </c>
      <c r="C64" t="s">
        <v>1099</v>
      </c>
      <c r="D64" t="s">
        <v>1100</v>
      </c>
      <c r="E64" t="s">
        <v>10</v>
      </c>
      <c r="F64" t="s">
        <v>1102</v>
      </c>
      <c r="G64" t="str">
        <f>VLOOKUP(A64,'[1]Grades '!A:D,3,FALSE)</f>
        <v>C_32</v>
      </c>
    </row>
    <row r="65" spans="1:7" ht="15">
      <c r="A65">
        <v>13101</v>
      </c>
      <c r="B65" t="s">
        <v>11</v>
      </c>
      <c r="C65" t="s">
        <v>1099</v>
      </c>
      <c r="D65" t="s">
        <v>12</v>
      </c>
      <c r="E65" t="s">
        <v>13</v>
      </c>
      <c r="F65" t="s">
        <v>1121</v>
      </c>
      <c r="G65" t="str">
        <f>VLOOKUP(A65,'[1]Grades '!A:D,3,FALSE)</f>
        <v>C_3</v>
      </c>
    </row>
    <row r="66" spans="1:7" ht="15">
      <c r="A66">
        <v>13102</v>
      </c>
      <c r="B66" t="s">
        <v>14</v>
      </c>
      <c r="C66" t="s">
        <v>1099</v>
      </c>
      <c r="D66" t="s">
        <v>12</v>
      </c>
      <c r="E66" t="s">
        <v>15</v>
      </c>
      <c r="F66" t="s">
        <v>1121</v>
      </c>
      <c r="G66" t="str">
        <f>VLOOKUP(A66,'[1]Grades '!A:D,3,FALSE)</f>
        <v>C_5</v>
      </c>
    </row>
    <row r="67" spans="1:7" ht="15">
      <c r="A67">
        <v>13103</v>
      </c>
      <c r="B67" t="s">
        <v>16</v>
      </c>
      <c r="C67" t="s">
        <v>1099</v>
      </c>
      <c r="D67" t="s">
        <v>12</v>
      </c>
      <c r="E67" t="s">
        <v>17</v>
      </c>
      <c r="F67" t="s">
        <v>1121</v>
      </c>
      <c r="G67" t="str">
        <f>VLOOKUP(A67,'[1]Grades '!A:D,3,FALSE)</f>
        <v>C_8</v>
      </c>
    </row>
    <row r="68" spans="1:7" ht="15">
      <c r="A68">
        <v>13104</v>
      </c>
      <c r="B68" t="s">
        <v>18</v>
      </c>
      <c r="C68" t="s">
        <v>1099</v>
      </c>
      <c r="D68" t="s">
        <v>12</v>
      </c>
      <c r="E68" t="s">
        <v>19</v>
      </c>
      <c r="F68" t="s">
        <v>1121</v>
      </c>
      <c r="G68" t="str">
        <f>VLOOKUP(A68,'[1]Grades '!A:D,3,FALSE)</f>
        <v>C_10</v>
      </c>
    </row>
    <row r="69" spans="1:7" ht="15">
      <c r="A69">
        <v>14161</v>
      </c>
      <c r="B69" t="s">
        <v>20</v>
      </c>
      <c r="C69" t="s">
        <v>1099</v>
      </c>
      <c r="D69" t="s">
        <v>21</v>
      </c>
      <c r="E69" t="s">
        <v>22</v>
      </c>
      <c r="F69" t="s">
        <v>1121</v>
      </c>
      <c r="G69" t="str">
        <f>VLOOKUP(A69,'[1]Grades '!A:D,3,FALSE)</f>
        <v>C_13</v>
      </c>
    </row>
    <row r="70" spans="1:7" ht="15">
      <c r="A70">
        <v>31201</v>
      </c>
      <c r="B70" t="s">
        <v>23</v>
      </c>
      <c r="C70" t="s">
        <v>1099</v>
      </c>
      <c r="D70" t="s">
        <v>24</v>
      </c>
      <c r="E70" t="s">
        <v>25</v>
      </c>
      <c r="F70" t="s">
        <v>1121</v>
      </c>
      <c r="G70" t="str">
        <f>VLOOKUP(A70,'[1]Grades '!A:D,3,FALSE)</f>
        <v>C_4</v>
      </c>
    </row>
    <row r="71" spans="1:7" ht="15">
      <c r="A71">
        <v>31202</v>
      </c>
      <c r="B71" t="s">
        <v>26</v>
      </c>
      <c r="C71" t="s">
        <v>1099</v>
      </c>
      <c r="D71" t="s">
        <v>24</v>
      </c>
      <c r="E71" t="s">
        <v>27</v>
      </c>
      <c r="F71" t="s">
        <v>1121</v>
      </c>
      <c r="G71" t="str">
        <f>VLOOKUP(A71,'[1]Grades '!A:D,3,FALSE)</f>
        <v>C_6</v>
      </c>
    </row>
    <row r="72" spans="1:7" ht="15">
      <c r="A72">
        <v>31203</v>
      </c>
      <c r="B72" t="s">
        <v>28</v>
      </c>
      <c r="C72" t="s">
        <v>1099</v>
      </c>
      <c r="D72" t="s">
        <v>24</v>
      </c>
      <c r="E72" t="s">
        <v>29</v>
      </c>
      <c r="F72" t="s">
        <v>1121</v>
      </c>
      <c r="G72" t="str">
        <f>VLOOKUP(A72,'[1]Grades '!A:D,3,FALSE)</f>
        <v>C_8</v>
      </c>
    </row>
    <row r="73" spans="1:7" ht="15">
      <c r="A73">
        <v>44125</v>
      </c>
      <c r="B73" t="s">
        <v>30</v>
      </c>
      <c r="C73" t="s">
        <v>1099</v>
      </c>
      <c r="D73" t="s">
        <v>31</v>
      </c>
      <c r="E73" t="s">
        <v>32</v>
      </c>
      <c r="F73" t="s">
        <v>1121</v>
      </c>
      <c r="G73" t="str">
        <f>VLOOKUP(A73,'[1]Grades '!A:D,3,FALSE)</f>
        <v>C_8</v>
      </c>
    </row>
    <row r="74" spans="1:7" ht="15">
      <c r="A74">
        <v>31501</v>
      </c>
      <c r="B74" t="s">
        <v>33</v>
      </c>
      <c r="C74" t="s">
        <v>1099</v>
      </c>
      <c r="D74" t="s">
        <v>34</v>
      </c>
      <c r="E74" t="s">
        <v>35</v>
      </c>
      <c r="F74" t="s">
        <v>1121</v>
      </c>
      <c r="G74" t="str">
        <f>VLOOKUP(A74,'[1]Grades '!A:D,3,FALSE)</f>
        <v>C_10</v>
      </c>
    </row>
    <row r="75" spans="1:7" ht="15">
      <c r="A75">
        <v>31511</v>
      </c>
      <c r="B75" t="s">
        <v>36</v>
      </c>
      <c r="C75" t="s">
        <v>1099</v>
      </c>
      <c r="D75" t="s">
        <v>34</v>
      </c>
      <c r="E75" t="s">
        <v>37</v>
      </c>
      <c r="F75" t="s">
        <v>1121</v>
      </c>
      <c r="G75" t="str">
        <f>VLOOKUP(A75,'[1]Grades '!A:D,3,FALSE)</f>
        <v>C_6</v>
      </c>
    </row>
    <row r="76" spans="1:7" ht="15">
      <c r="A76">
        <v>42112</v>
      </c>
      <c r="B76" t="s">
        <v>38</v>
      </c>
      <c r="C76" t="s">
        <v>1099</v>
      </c>
      <c r="D76" t="s">
        <v>31</v>
      </c>
      <c r="E76" t="s">
        <v>39</v>
      </c>
      <c r="F76" t="s">
        <v>1102</v>
      </c>
      <c r="G76" t="str">
        <f>VLOOKUP(A76,'[1]Grades '!A:D,3,FALSE)</f>
        <v>C_16</v>
      </c>
    </row>
    <row r="77" spans="1:7" ht="15">
      <c r="A77">
        <v>17307</v>
      </c>
      <c r="B77" t="s">
        <v>40</v>
      </c>
      <c r="C77" t="s">
        <v>1099</v>
      </c>
      <c r="D77" t="s">
        <v>41</v>
      </c>
      <c r="E77" t="s">
        <v>42</v>
      </c>
      <c r="F77" t="s">
        <v>1102</v>
      </c>
      <c r="G77" t="str">
        <f>VLOOKUP(A77,'[1]Grades '!A:D,3,FALSE)</f>
        <v>C_26</v>
      </c>
    </row>
    <row r="78" spans="1:7" ht="15">
      <c r="A78">
        <v>17306</v>
      </c>
      <c r="B78" t="s">
        <v>43</v>
      </c>
      <c r="C78" t="s">
        <v>1099</v>
      </c>
      <c r="D78" t="s">
        <v>41</v>
      </c>
      <c r="E78" t="s">
        <v>44</v>
      </c>
      <c r="F78" t="s">
        <v>1102</v>
      </c>
      <c r="G78" t="str">
        <f>VLOOKUP(A78,'[1]Grades '!A:D,3,FALSE)</f>
        <v>C_22</v>
      </c>
    </row>
    <row r="79" spans="1:7" ht="15">
      <c r="A79">
        <v>17310</v>
      </c>
      <c r="B79" t="s">
        <v>45</v>
      </c>
      <c r="C79" t="s">
        <v>1099</v>
      </c>
      <c r="D79" t="s">
        <v>41</v>
      </c>
      <c r="E79" t="s">
        <v>46</v>
      </c>
      <c r="F79" t="s">
        <v>1102</v>
      </c>
      <c r="G79" t="str">
        <f>VLOOKUP(A79,'[1]Grades '!A:D,3,FALSE)</f>
        <v>C_24</v>
      </c>
    </row>
    <row r="80" spans="1:7" ht="15">
      <c r="A80">
        <v>17309</v>
      </c>
      <c r="B80" t="s">
        <v>47</v>
      </c>
      <c r="C80" t="s">
        <v>1099</v>
      </c>
      <c r="D80" t="s">
        <v>41</v>
      </c>
      <c r="E80" t="s">
        <v>48</v>
      </c>
      <c r="F80" t="s">
        <v>1102</v>
      </c>
      <c r="G80" t="str">
        <f>VLOOKUP(A80,'[1]Grades '!A:D,3,FALSE)</f>
        <v>C_22</v>
      </c>
    </row>
    <row r="81" spans="1:7" ht="15">
      <c r="A81">
        <v>17311</v>
      </c>
      <c r="B81" t="s">
        <v>49</v>
      </c>
      <c r="C81" t="s">
        <v>1099</v>
      </c>
      <c r="D81" t="s">
        <v>41</v>
      </c>
      <c r="E81" t="s">
        <v>50</v>
      </c>
      <c r="F81" t="s">
        <v>1102</v>
      </c>
      <c r="G81" t="str">
        <f>VLOOKUP(A81,'[1]Grades '!A:D,3,FALSE)</f>
        <v>C_28</v>
      </c>
    </row>
    <row r="82" spans="1:7" ht="15">
      <c r="A82">
        <v>17312</v>
      </c>
      <c r="B82" t="s">
        <v>49</v>
      </c>
      <c r="C82" t="s">
        <v>1099</v>
      </c>
      <c r="D82" t="s">
        <v>41</v>
      </c>
      <c r="E82" t="s">
        <v>51</v>
      </c>
      <c r="F82" t="s">
        <v>1102</v>
      </c>
      <c r="G82" t="str">
        <f>VLOOKUP(A82,'[1]Grades '!A:D,3,FALSE)</f>
        <v>C_30</v>
      </c>
    </row>
    <row r="83" spans="1:7" ht="15">
      <c r="A83">
        <v>17305</v>
      </c>
      <c r="B83" t="s">
        <v>52</v>
      </c>
      <c r="C83" t="s">
        <v>1099</v>
      </c>
      <c r="D83" t="s">
        <v>41</v>
      </c>
      <c r="E83" t="s">
        <v>53</v>
      </c>
      <c r="F83" t="s">
        <v>1102</v>
      </c>
      <c r="G83" t="str">
        <f>VLOOKUP(A83,'[1]Grades '!A:D,3,FALSE)</f>
        <v>C_20</v>
      </c>
    </row>
    <row r="84" spans="1:7" ht="15">
      <c r="A84">
        <v>17308</v>
      </c>
      <c r="B84" t="s">
        <v>54</v>
      </c>
      <c r="C84" t="s">
        <v>1099</v>
      </c>
      <c r="D84" t="s">
        <v>41</v>
      </c>
      <c r="E84" t="s">
        <v>55</v>
      </c>
      <c r="F84" t="s">
        <v>1102</v>
      </c>
      <c r="G84" t="str">
        <f>VLOOKUP(A84,'[1]Grades '!A:D,3,FALSE)</f>
        <v>C_28</v>
      </c>
    </row>
    <row r="85" spans="1:7" ht="15">
      <c r="A85">
        <v>14201</v>
      </c>
      <c r="B85" t="s">
        <v>56</v>
      </c>
      <c r="C85" t="s">
        <v>1099</v>
      </c>
      <c r="D85" t="s">
        <v>57</v>
      </c>
      <c r="E85" t="s">
        <v>58</v>
      </c>
      <c r="F85" t="s">
        <v>1121</v>
      </c>
      <c r="G85" t="str">
        <f>VLOOKUP(A85,'[1]Grades '!A:D,3,FALSE)</f>
        <v>C_5</v>
      </c>
    </row>
    <row r="86" spans="1:7" ht="15">
      <c r="A86">
        <v>12106</v>
      </c>
      <c r="B86" t="s">
        <v>59</v>
      </c>
      <c r="C86" t="s">
        <v>1099</v>
      </c>
      <c r="D86" t="s">
        <v>1172</v>
      </c>
      <c r="E86" t="s">
        <v>60</v>
      </c>
      <c r="F86" t="s">
        <v>1121</v>
      </c>
      <c r="G86" t="str">
        <f>VLOOKUP(A86,'[1]Grades '!A:D,3,FALSE)</f>
        <v>C_5</v>
      </c>
    </row>
    <row r="87" spans="1:7" ht="15">
      <c r="A87">
        <v>12107</v>
      </c>
      <c r="B87" t="s">
        <v>61</v>
      </c>
      <c r="C87" t="s">
        <v>1099</v>
      </c>
      <c r="D87" t="s">
        <v>1172</v>
      </c>
      <c r="E87" t="s">
        <v>62</v>
      </c>
      <c r="F87" t="s">
        <v>1121</v>
      </c>
      <c r="G87" t="str">
        <f>VLOOKUP(A87,'[1]Grades '!A:D,3,FALSE)</f>
        <v>C_7</v>
      </c>
    </row>
    <row r="88" spans="1:7" ht="15">
      <c r="A88">
        <v>24501</v>
      </c>
      <c r="B88" t="s">
        <v>63</v>
      </c>
      <c r="C88" t="s">
        <v>1099</v>
      </c>
      <c r="D88" t="s">
        <v>64</v>
      </c>
      <c r="E88" t="s">
        <v>65</v>
      </c>
      <c r="F88" t="s">
        <v>1121</v>
      </c>
      <c r="G88" t="str">
        <f>VLOOKUP(A88,'[1]Grades '!A:D,3,FALSE)</f>
        <v>C_3</v>
      </c>
    </row>
    <row r="89" spans="1:7" ht="15">
      <c r="A89">
        <v>26101</v>
      </c>
      <c r="B89" t="s">
        <v>66</v>
      </c>
      <c r="C89" t="s">
        <v>1099</v>
      </c>
      <c r="D89" t="s">
        <v>67</v>
      </c>
      <c r="E89" t="s">
        <v>68</v>
      </c>
      <c r="F89" t="s">
        <v>1121</v>
      </c>
      <c r="G89" t="str">
        <f>VLOOKUP(A89,'[1]Grades '!A:D,3,FALSE)</f>
        <v>C_3</v>
      </c>
    </row>
    <row r="90" spans="1:7" ht="15">
      <c r="A90">
        <v>26102</v>
      </c>
      <c r="B90" t="s">
        <v>69</v>
      </c>
      <c r="C90" t="s">
        <v>1099</v>
      </c>
      <c r="D90" t="s">
        <v>67</v>
      </c>
      <c r="E90" t="s">
        <v>70</v>
      </c>
      <c r="F90" t="s">
        <v>1121</v>
      </c>
      <c r="G90" t="str">
        <f>VLOOKUP(A90,'[1]Grades '!A:D,3,FALSE)</f>
        <v>C_5</v>
      </c>
    </row>
    <row r="91" spans="1:7" ht="15">
      <c r="A91">
        <v>42101</v>
      </c>
      <c r="B91" t="s">
        <v>71</v>
      </c>
      <c r="C91" t="s">
        <v>1099</v>
      </c>
      <c r="D91" t="s">
        <v>72</v>
      </c>
      <c r="E91" t="s">
        <v>73</v>
      </c>
      <c r="F91" t="s">
        <v>1121</v>
      </c>
      <c r="G91" t="str">
        <f>VLOOKUP(A91,'[1]Grades '!A:D,3,FALSE)</f>
        <v>C_6</v>
      </c>
    </row>
    <row r="92" spans="1:7" ht="15">
      <c r="A92">
        <v>42106</v>
      </c>
      <c r="B92" t="s">
        <v>74</v>
      </c>
      <c r="C92" t="s">
        <v>1099</v>
      </c>
      <c r="D92" t="s">
        <v>75</v>
      </c>
      <c r="E92" t="s">
        <v>76</v>
      </c>
      <c r="F92" t="s">
        <v>1121</v>
      </c>
      <c r="G92" t="str">
        <f>VLOOKUP(A92,'[1]Grades '!A:D,3,FALSE)</f>
        <v>C_9</v>
      </c>
    </row>
    <row r="93" spans="1:7" ht="15">
      <c r="A93">
        <v>42107</v>
      </c>
      <c r="B93" t="s">
        <v>77</v>
      </c>
      <c r="C93" t="s">
        <v>1099</v>
      </c>
      <c r="D93" t="s">
        <v>75</v>
      </c>
      <c r="E93" t="s">
        <v>78</v>
      </c>
      <c r="F93" t="s">
        <v>1121</v>
      </c>
      <c r="G93" t="str">
        <f>VLOOKUP(A93,'[1]Grades '!A:D,3,FALSE)</f>
        <v>C_11</v>
      </c>
    </row>
    <row r="94" spans="1:7" ht="15">
      <c r="A94">
        <v>42108</v>
      </c>
      <c r="B94" t="s">
        <v>79</v>
      </c>
      <c r="C94" t="s">
        <v>1099</v>
      </c>
      <c r="D94" t="s">
        <v>75</v>
      </c>
      <c r="E94" t="s">
        <v>80</v>
      </c>
      <c r="F94" t="s">
        <v>1121</v>
      </c>
      <c r="G94" t="str">
        <f>VLOOKUP(A94,'[1]Grades '!A:D,3,FALSE)</f>
        <v>C_13</v>
      </c>
    </row>
    <row r="95" spans="1:7" ht="15">
      <c r="A95">
        <v>12201</v>
      </c>
      <c r="B95" t="s">
        <v>81</v>
      </c>
      <c r="C95" t="s">
        <v>1099</v>
      </c>
      <c r="D95" t="s">
        <v>82</v>
      </c>
      <c r="E95" t="s">
        <v>83</v>
      </c>
      <c r="F95" t="s">
        <v>1121</v>
      </c>
      <c r="G95" t="str">
        <f>VLOOKUP(A95,'[1]Grades '!A:D,3,FALSE)</f>
        <v>C_5</v>
      </c>
    </row>
    <row r="96" spans="1:7" ht="15">
      <c r="A96">
        <v>14301</v>
      </c>
      <c r="B96" t="s">
        <v>84</v>
      </c>
      <c r="C96" t="s">
        <v>1099</v>
      </c>
      <c r="D96" t="s">
        <v>1135</v>
      </c>
      <c r="E96" t="s">
        <v>85</v>
      </c>
      <c r="F96" t="s">
        <v>1121</v>
      </c>
      <c r="G96" t="str">
        <f>VLOOKUP(A96,'[1]Grades '!A:D,3,FALSE)</f>
        <v>C_3</v>
      </c>
    </row>
    <row r="97" spans="1:7" ht="15">
      <c r="A97">
        <v>14302</v>
      </c>
      <c r="B97" t="s">
        <v>86</v>
      </c>
      <c r="C97" t="s">
        <v>1099</v>
      </c>
      <c r="D97" t="s">
        <v>1135</v>
      </c>
      <c r="E97" t="s">
        <v>87</v>
      </c>
      <c r="F97" t="s">
        <v>1121</v>
      </c>
      <c r="G97" t="str">
        <f>VLOOKUP(A97,'[1]Grades '!A:D,3,FALSE)</f>
        <v>C_6</v>
      </c>
    </row>
    <row r="98" spans="1:7" ht="15">
      <c r="A98">
        <v>24601</v>
      </c>
      <c r="B98" t="s">
        <v>88</v>
      </c>
      <c r="C98" t="s">
        <v>1099</v>
      </c>
      <c r="D98" t="s">
        <v>89</v>
      </c>
      <c r="E98" t="s">
        <v>90</v>
      </c>
      <c r="F98" t="s">
        <v>1121</v>
      </c>
      <c r="G98" t="str">
        <f>VLOOKUP(A98,'[1]Grades '!A:D,3,FALSE)</f>
        <v>C_6</v>
      </c>
    </row>
    <row r="99" spans="1:7" ht="15">
      <c r="A99">
        <v>17201</v>
      </c>
      <c r="B99" t="s">
        <v>91</v>
      </c>
      <c r="C99" t="s">
        <v>1099</v>
      </c>
      <c r="D99" t="s">
        <v>92</v>
      </c>
      <c r="E99" t="s">
        <v>93</v>
      </c>
      <c r="F99" t="s">
        <v>1121</v>
      </c>
      <c r="G99" t="str">
        <f>VLOOKUP(A99,'[1]Grades '!A:D,3,FALSE)</f>
        <v>C_8</v>
      </c>
    </row>
    <row r="100" spans="1:7" ht="15">
      <c r="A100">
        <v>17202</v>
      </c>
      <c r="B100" t="s">
        <v>94</v>
      </c>
      <c r="C100" t="s">
        <v>1099</v>
      </c>
      <c r="D100" t="s">
        <v>92</v>
      </c>
      <c r="E100" t="s">
        <v>95</v>
      </c>
      <c r="F100" t="s">
        <v>1121</v>
      </c>
      <c r="G100" t="str">
        <f>VLOOKUP(A100,'[1]Grades '!A:D,3,FALSE)</f>
        <v>C_9</v>
      </c>
    </row>
    <row r="101" spans="1:7" ht="15">
      <c r="A101">
        <v>17203</v>
      </c>
      <c r="B101" t="s">
        <v>96</v>
      </c>
      <c r="C101" t="s">
        <v>1099</v>
      </c>
      <c r="D101" t="s">
        <v>92</v>
      </c>
      <c r="E101" t="s">
        <v>97</v>
      </c>
      <c r="F101" t="s">
        <v>1121</v>
      </c>
      <c r="G101" t="str">
        <f>VLOOKUP(A101,'[1]Grades '!A:D,3,FALSE)</f>
        <v>C_11</v>
      </c>
    </row>
    <row r="102" spans="1:7" ht="15">
      <c r="A102">
        <v>17204</v>
      </c>
      <c r="B102" t="s">
        <v>98</v>
      </c>
      <c r="C102" t="s">
        <v>1099</v>
      </c>
      <c r="D102" t="s">
        <v>92</v>
      </c>
      <c r="E102" t="s">
        <v>99</v>
      </c>
      <c r="F102" t="s">
        <v>1121</v>
      </c>
      <c r="G102" t="str">
        <f>VLOOKUP(A102,'[1]Grades '!A:D,3,FALSE)</f>
        <v>C_12</v>
      </c>
    </row>
    <row r="103" spans="1:7" ht="15">
      <c r="A103">
        <v>31611</v>
      </c>
      <c r="B103" t="s">
        <v>100</v>
      </c>
      <c r="C103" t="s">
        <v>1099</v>
      </c>
      <c r="D103" t="s">
        <v>101</v>
      </c>
      <c r="E103" t="s">
        <v>102</v>
      </c>
      <c r="F103" t="s">
        <v>1121</v>
      </c>
      <c r="G103" t="str">
        <f>VLOOKUP(A103,'[1]Grades '!A:D,3,FALSE)</f>
        <v>C_6</v>
      </c>
    </row>
    <row r="104" spans="1:7" ht="15">
      <c r="A104">
        <v>31216</v>
      </c>
      <c r="B104" t="s">
        <v>103</v>
      </c>
      <c r="C104" t="s">
        <v>1099</v>
      </c>
      <c r="D104" t="s">
        <v>104</v>
      </c>
      <c r="E104" t="s">
        <v>105</v>
      </c>
      <c r="F104" t="s">
        <v>1121</v>
      </c>
      <c r="G104" t="str">
        <f>VLOOKUP(A104,'[1]Grades '!A:D,3,FALSE)</f>
        <v>C_3</v>
      </c>
    </row>
    <row r="105" spans="1:7" ht="15">
      <c r="A105">
        <v>31606</v>
      </c>
      <c r="B105" t="s">
        <v>106</v>
      </c>
      <c r="C105" t="s">
        <v>1099</v>
      </c>
      <c r="D105" t="s">
        <v>107</v>
      </c>
      <c r="E105" t="s">
        <v>108</v>
      </c>
      <c r="F105" t="s">
        <v>1121</v>
      </c>
      <c r="G105" t="str">
        <f>VLOOKUP(A105,'[1]Grades '!A:D,3,FALSE)</f>
        <v>C_3</v>
      </c>
    </row>
    <row r="106" spans="1:7" ht="15">
      <c r="A106">
        <v>31607</v>
      </c>
      <c r="B106" t="s">
        <v>109</v>
      </c>
      <c r="C106" t="s">
        <v>1099</v>
      </c>
      <c r="D106" t="s">
        <v>107</v>
      </c>
      <c r="E106" t="s">
        <v>110</v>
      </c>
      <c r="F106" t="s">
        <v>1121</v>
      </c>
      <c r="G106" t="str">
        <f>VLOOKUP(A106,'[1]Grades '!A:D,3,FALSE)</f>
        <v>C_5</v>
      </c>
    </row>
    <row r="107" spans="1:7" ht="15">
      <c r="A107">
        <v>24101</v>
      </c>
      <c r="B107" t="s">
        <v>111</v>
      </c>
      <c r="C107" t="s">
        <v>1099</v>
      </c>
      <c r="D107" t="s">
        <v>112</v>
      </c>
      <c r="E107" t="s">
        <v>113</v>
      </c>
      <c r="F107" t="s">
        <v>1121</v>
      </c>
      <c r="G107" t="str">
        <f>VLOOKUP(A107,'[1]Grades '!A:D,3,FALSE)</f>
        <v>C_3</v>
      </c>
    </row>
    <row r="108" spans="1:7" ht="15">
      <c r="A108">
        <v>13401</v>
      </c>
      <c r="B108" t="s">
        <v>114</v>
      </c>
      <c r="C108" t="s">
        <v>1099</v>
      </c>
      <c r="D108" t="s">
        <v>115</v>
      </c>
      <c r="E108" t="s">
        <v>116</v>
      </c>
      <c r="F108" t="s">
        <v>1121</v>
      </c>
      <c r="G108" t="str">
        <f>VLOOKUP(A108,'[1]Grades '!A:D,3,FALSE)</f>
        <v>C_7</v>
      </c>
    </row>
    <row r="109" spans="1:7" ht="15">
      <c r="A109">
        <v>13402</v>
      </c>
      <c r="B109" t="s">
        <v>117</v>
      </c>
      <c r="C109" t="s">
        <v>1099</v>
      </c>
      <c r="D109" t="s">
        <v>115</v>
      </c>
      <c r="E109" t="s">
        <v>118</v>
      </c>
      <c r="F109" t="s">
        <v>1121</v>
      </c>
      <c r="G109" t="str">
        <f>VLOOKUP(A109,'[1]Grades '!A:D,3,FALSE)</f>
        <v>C_8</v>
      </c>
    </row>
    <row r="110" spans="1:7" ht="15">
      <c r="A110">
        <v>11121</v>
      </c>
      <c r="B110" t="s">
        <v>119</v>
      </c>
      <c r="C110" t="s">
        <v>1099</v>
      </c>
      <c r="D110" t="s">
        <v>1158</v>
      </c>
      <c r="E110" t="s">
        <v>120</v>
      </c>
      <c r="F110" t="s">
        <v>1121</v>
      </c>
      <c r="G110" t="str">
        <f>VLOOKUP(A110,'[1]Grades '!A:D,3,FALSE)</f>
        <v>C_6</v>
      </c>
    </row>
    <row r="111" spans="1:7" ht="15">
      <c r="A111">
        <v>11122</v>
      </c>
      <c r="B111" t="s">
        <v>121</v>
      </c>
      <c r="C111" t="s">
        <v>1099</v>
      </c>
      <c r="D111" t="s">
        <v>1158</v>
      </c>
      <c r="E111" t="s">
        <v>122</v>
      </c>
      <c r="F111" t="s">
        <v>1121</v>
      </c>
      <c r="G111" t="str">
        <f>VLOOKUP(A111,'[1]Grades '!A:D,3,FALSE)</f>
        <v>C_8</v>
      </c>
    </row>
    <row r="112" spans="1:7" ht="15">
      <c r="A112">
        <v>24211</v>
      </c>
      <c r="B112" t="s">
        <v>123</v>
      </c>
      <c r="C112" t="s">
        <v>1099</v>
      </c>
      <c r="D112" t="s">
        <v>124</v>
      </c>
      <c r="E112" t="s">
        <v>125</v>
      </c>
      <c r="F112" t="s">
        <v>1121</v>
      </c>
      <c r="G112" t="str">
        <f>VLOOKUP(A112,'[1]Grades '!A:D,3,FALSE)</f>
        <v>C_4</v>
      </c>
    </row>
    <row r="113" spans="1:7" ht="15">
      <c r="A113">
        <v>41106</v>
      </c>
      <c r="B113" t="s">
        <v>126</v>
      </c>
      <c r="C113" t="s">
        <v>1099</v>
      </c>
      <c r="D113" t="s">
        <v>75</v>
      </c>
      <c r="E113" t="s">
        <v>127</v>
      </c>
      <c r="F113" t="s">
        <v>1121</v>
      </c>
      <c r="G113" t="str">
        <f>VLOOKUP(A113,'[1]Grades '!A:D,3,FALSE)</f>
        <v>C_5</v>
      </c>
    </row>
    <row r="114" spans="1:7" ht="15">
      <c r="A114">
        <v>44201</v>
      </c>
      <c r="B114" t="s">
        <v>128</v>
      </c>
      <c r="C114" t="s">
        <v>1099</v>
      </c>
      <c r="D114" t="s">
        <v>129</v>
      </c>
      <c r="E114" t="s">
        <v>130</v>
      </c>
      <c r="F114" t="s">
        <v>1121</v>
      </c>
      <c r="G114" t="str">
        <f>VLOOKUP(A114,'[1]Grades '!A:D,3,FALSE)</f>
        <v>C_7</v>
      </c>
    </row>
    <row r="115" spans="1:7" ht="15">
      <c r="A115">
        <v>41146</v>
      </c>
      <c r="B115" t="s">
        <v>131</v>
      </c>
      <c r="C115" t="s">
        <v>1099</v>
      </c>
      <c r="D115" t="s">
        <v>132</v>
      </c>
      <c r="E115" t="s">
        <v>133</v>
      </c>
      <c r="F115" t="s">
        <v>1121</v>
      </c>
      <c r="G115" t="str">
        <f>VLOOKUP(A115,'[1]Grades '!A:D,3,FALSE)</f>
        <v>C_5</v>
      </c>
    </row>
    <row r="116" spans="1:7" ht="15">
      <c r="A116">
        <v>74105</v>
      </c>
      <c r="B116" t="s">
        <v>134</v>
      </c>
      <c r="C116" t="s">
        <v>1142</v>
      </c>
      <c r="D116" t="s">
        <v>1114</v>
      </c>
      <c r="E116" t="s">
        <v>135</v>
      </c>
      <c r="F116" t="s">
        <v>1102</v>
      </c>
      <c r="G116" t="e">
        <f>VLOOKUP(A116,'[1]Grades '!A:D,3,FALSE)</f>
        <v>#N/A</v>
      </c>
    </row>
    <row r="117" spans="1:7" ht="15">
      <c r="A117">
        <v>74110</v>
      </c>
      <c r="B117" t="s">
        <v>136</v>
      </c>
      <c r="C117" t="s">
        <v>1142</v>
      </c>
      <c r="D117" t="s">
        <v>1114</v>
      </c>
      <c r="E117" t="s">
        <v>137</v>
      </c>
      <c r="F117" t="s">
        <v>1102</v>
      </c>
      <c r="G117" t="e">
        <f>VLOOKUP(A117,'[1]Grades '!A:D,3,FALSE)</f>
        <v>#N/A</v>
      </c>
    </row>
    <row r="118" spans="1:7" ht="15">
      <c r="A118">
        <v>75407</v>
      </c>
      <c r="B118" t="s">
        <v>138</v>
      </c>
      <c r="C118" t="s">
        <v>1142</v>
      </c>
      <c r="D118" t="s">
        <v>1114</v>
      </c>
      <c r="E118" t="s">
        <v>139</v>
      </c>
      <c r="F118" t="s">
        <v>1102</v>
      </c>
      <c r="G118" t="e">
        <f>VLOOKUP(A118,'[1]Grades '!A:D,3,FALSE)</f>
        <v>#N/A</v>
      </c>
    </row>
    <row r="119" spans="1:7" ht="15">
      <c r="A119">
        <v>75410</v>
      </c>
      <c r="B119" t="s">
        <v>140</v>
      </c>
      <c r="C119" t="s">
        <v>1142</v>
      </c>
      <c r="D119" t="s">
        <v>1114</v>
      </c>
      <c r="E119" t="s">
        <v>141</v>
      </c>
      <c r="F119" t="s">
        <v>1102</v>
      </c>
      <c r="G119" t="e">
        <f>VLOOKUP(A119,'[1]Grades '!A:D,3,FALSE)</f>
        <v>#N/A</v>
      </c>
    </row>
    <row r="120" spans="1:7" ht="15">
      <c r="A120">
        <v>90510</v>
      </c>
      <c r="B120" t="s">
        <v>820</v>
      </c>
      <c r="C120" t="s">
        <v>1099</v>
      </c>
      <c r="D120" t="s">
        <v>142</v>
      </c>
      <c r="E120" t="s">
        <v>143</v>
      </c>
      <c r="F120" t="s">
        <v>1102</v>
      </c>
      <c r="G120" t="str">
        <f>VLOOKUP(A120,'[1]Grades '!A:D,3,FALSE)</f>
        <v>Instructor</v>
      </c>
    </row>
    <row r="121" spans="1:7" ht="15">
      <c r="A121">
        <v>90520</v>
      </c>
      <c r="B121" t="s">
        <v>821</v>
      </c>
      <c r="C121" t="s">
        <v>1099</v>
      </c>
      <c r="D121" t="s">
        <v>142</v>
      </c>
      <c r="E121" t="s">
        <v>144</v>
      </c>
      <c r="F121" t="s">
        <v>1102</v>
      </c>
      <c r="G121" t="str">
        <f>VLOOKUP(A121,'[1]Grades '!A:D,3,FALSE)</f>
        <v>CatedraticoAuxiliar</v>
      </c>
    </row>
    <row r="122" spans="1:7" ht="15">
      <c r="A122">
        <v>90530</v>
      </c>
      <c r="B122" t="s">
        <v>822</v>
      </c>
      <c r="C122" t="s">
        <v>1099</v>
      </c>
      <c r="D122" t="s">
        <v>142</v>
      </c>
      <c r="E122" t="s">
        <v>145</v>
      </c>
      <c r="F122" t="s">
        <v>1102</v>
      </c>
      <c r="G122" t="str">
        <f>VLOOKUP(A122,'[1]Grades '!A:D,3,FALSE)</f>
        <v>CatedraticoAsociado</v>
      </c>
    </row>
    <row r="123" spans="1:7" ht="15">
      <c r="A123">
        <v>90540</v>
      </c>
      <c r="B123" t="s">
        <v>823</v>
      </c>
      <c r="C123" t="s">
        <v>1099</v>
      </c>
      <c r="D123" t="s">
        <v>142</v>
      </c>
      <c r="E123" t="s">
        <v>146</v>
      </c>
      <c r="F123" t="s">
        <v>1102</v>
      </c>
      <c r="G123" t="str">
        <f>VLOOKUP(A123,'[1]Grades '!A:D,3,FALSE)</f>
        <v>Catedratico</v>
      </c>
    </row>
    <row r="124" spans="1:7" ht="15">
      <c r="A124">
        <v>14206</v>
      </c>
      <c r="B124" t="s">
        <v>147</v>
      </c>
      <c r="C124" t="s">
        <v>1099</v>
      </c>
      <c r="D124" t="s">
        <v>148</v>
      </c>
      <c r="E124" t="s">
        <v>149</v>
      </c>
      <c r="F124" t="s">
        <v>1121</v>
      </c>
      <c r="G124" t="str">
        <f>VLOOKUP(A124,'[1]Grades '!A:D,3,FALSE)</f>
        <v>C_8</v>
      </c>
    </row>
    <row r="125" spans="1:7" ht="15">
      <c r="A125">
        <v>14207</v>
      </c>
      <c r="B125" t="s">
        <v>150</v>
      </c>
      <c r="C125" t="s">
        <v>1099</v>
      </c>
      <c r="D125" t="s">
        <v>148</v>
      </c>
      <c r="E125" t="s">
        <v>151</v>
      </c>
      <c r="F125" t="s">
        <v>1121</v>
      </c>
      <c r="G125" t="str">
        <f>VLOOKUP(A125,'[1]Grades '!A:D,3,FALSE)</f>
        <v>C_10</v>
      </c>
    </row>
    <row r="126" spans="1:7" ht="15">
      <c r="A126">
        <v>14208</v>
      </c>
      <c r="B126" t="s">
        <v>152</v>
      </c>
      <c r="C126" t="s">
        <v>1099</v>
      </c>
      <c r="D126" t="s">
        <v>148</v>
      </c>
      <c r="E126" t="s">
        <v>153</v>
      </c>
      <c r="F126" t="s">
        <v>1121</v>
      </c>
      <c r="G126" t="str">
        <f>VLOOKUP(A126,'[1]Grades '!A:D,3,FALSE)</f>
        <v>C_12</v>
      </c>
    </row>
    <row r="127" spans="1:7" ht="15">
      <c r="A127">
        <v>31621</v>
      </c>
      <c r="B127" t="s">
        <v>154</v>
      </c>
      <c r="C127" t="s">
        <v>1099</v>
      </c>
      <c r="D127" t="s">
        <v>155</v>
      </c>
      <c r="E127" t="s">
        <v>156</v>
      </c>
      <c r="F127" t="s">
        <v>1121</v>
      </c>
      <c r="G127" t="str">
        <f>VLOOKUP(A127,'[1]Grades '!A:D,3,FALSE)</f>
        <v>C_8</v>
      </c>
    </row>
    <row r="128" spans="1:7" ht="15">
      <c r="A128">
        <v>17101</v>
      </c>
      <c r="B128" t="s">
        <v>157</v>
      </c>
      <c r="C128" t="s">
        <v>1099</v>
      </c>
      <c r="D128" t="s">
        <v>158</v>
      </c>
      <c r="E128" t="s">
        <v>159</v>
      </c>
      <c r="F128" t="s">
        <v>1121</v>
      </c>
      <c r="G128" t="str">
        <f>VLOOKUP(A128,'[1]Grades '!A:D,3,FALSE)</f>
        <v>C_6</v>
      </c>
    </row>
    <row r="129" spans="1:7" ht="15">
      <c r="A129">
        <v>24124</v>
      </c>
      <c r="B129" t="s">
        <v>160</v>
      </c>
      <c r="C129" t="s">
        <v>1099</v>
      </c>
      <c r="D129" t="s">
        <v>161</v>
      </c>
      <c r="E129" t="s">
        <v>162</v>
      </c>
      <c r="F129" t="s">
        <v>1121</v>
      </c>
      <c r="G129" t="str">
        <f>VLOOKUP(A129,'[1]Grades '!A:D,3,FALSE)</f>
        <v>C_7</v>
      </c>
    </row>
    <row r="130" spans="1:7" ht="15">
      <c r="A130">
        <v>23106</v>
      </c>
      <c r="B130" t="s">
        <v>163</v>
      </c>
      <c r="C130" t="s">
        <v>1099</v>
      </c>
      <c r="D130" t="s">
        <v>164</v>
      </c>
      <c r="E130" t="s">
        <v>165</v>
      </c>
      <c r="F130" t="s">
        <v>1121</v>
      </c>
      <c r="G130" t="str">
        <f>VLOOKUP(A130,'[1]Grades '!A:D,3,FALSE)</f>
        <v>C_3</v>
      </c>
    </row>
    <row r="131" spans="1:7" ht="15">
      <c r="A131">
        <v>25221</v>
      </c>
      <c r="B131" t="s">
        <v>166</v>
      </c>
      <c r="C131" t="s">
        <v>1099</v>
      </c>
      <c r="D131" t="s">
        <v>167</v>
      </c>
      <c r="E131" t="s">
        <v>168</v>
      </c>
      <c r="F131" t="s">
        <v>1121</v>
      </c>
      <c r="G131" t="str">
        <f>VLOOKUP(A131,'[1]Grades '!A:D,3,FALSE)</f>
        <v>C_21</v>
      </c>
    </row>
    <row r="132" spans="1:7" ht="15">
      <c r="A132">
        <v>25216</v>
      </c>
      <c r="B132" t="s">
        <v>169</v>
      </c>
      <c r="C132" t="s">
        <v>1099</v>
      </c>
      <c r="D132" t="s">
        <v>170</v>
      </c>
      <c r="E132" t="s">
        <v>171</v>
      </c>
      <c r="F132" t="s">
        <v>1121</v>
      </c>
      <c r="G132" t="str">
        <f>VLOOKUP(A132,'[1]Grades '!A:D,3,FALSE)</f>
        <v>C_14</v>
      </c>
    </row>
    <row r="133" spans="1:7" ht="15">
      <c r="A133">
        <v>24111</v>
      </c>
      <c r="B133" t="s">
        <v>172</v>
      </c>
      <c r="C133" t="s">
        <v>1099</v>
      </c>
      <c r="D133" t="s">
        <v>167</v>
      </c>
      <c r="E133" t="s">
        <v>173</v>
      </c>
      <c r="F133" t="s">
        <v>1121</v>
      </c>
      <c r="G133" t="str">
        <f>VLOOKUP(A133,'[1]Grades '!A:D,3,FALSE)</f>
        <v>C_5</v>
      </c>
    </row>
    <row r="134" spans="1:7" ht="15">
      <c r="A134">
        <v>90040</v>
      </c>
      <c r="B134" t="s">
        <v>786</v>
      </c>
      <c r="C134" t="s">
        <v>1099</v>
      </c>
      <c r="E134" t="s">
        <v>174</v>
      </c>
      <c r="F134" t="s">
        <v>1102</v>
      </c>
      <c r="G134" t="str">
        <f>VLOOKUP(A134,'[1]Grades '!A:D,3,FALSE)</f>
        <v>Catedratico</v>
      </c>
    </row>
    <row r="135" spans="1:7" ht="15">
      <c r="A135">
        <v>90030</v>
      </c>
      <c r="B135" t="s">
        <v>1090</v>
      </c>
      <c r="C135" t="s">
        <v>1099</v>
      </c>
      <c r="E135" t="s">
        <v>175</v>
      </c>
      <c r="F135" t="s">
        <v>1102</v>
      </c>
      <c r="G135" t="str">
        <f>VLOOKUP(A135,'[1]Grades '!A:D,3,FALSE)</f>
        <v>CatedraticoAsociado</v>
      </c>
    </row>
    <row r="136" spans="1:7" ht="15">
      <c r="A136">
        <v>90020</v>
      </c>
      <c r="B136" t="s">
        <v>790</v>
      </c>
      <c r="C136" t="s">
        <v>1099</v>
      </c>
      <c r="E136" t="s">
        <v>176</v>
      </c>
      <c r="F136" t="s">
        <v>1102</v>
      </c>
      <c r="G136" t="str">
        <f>VLOOKUP(A136,'[1]Grades '!A:D,3,FALSE)</f>
        <v>CatedraticoAuxiliar</v>
      </c>
    </row>
    <row r="137" spans="1:7" ht="15">
      <c r="A137">
        <v>24621</v>
      </c>
      <c r="B137" t="s">
        <v>177</v>
      </c>
      <c r="C137" t="s">
        <v>1099</v>
      </c>
      <c r="D137" t="s">
        <v>178</v>
      </c>
      <c r="E137" t="s">
        <v>179</v>
      </c>
      <c r="F137" t="s">
        <v>1121</v>
      </c>
      <c r="G137" t="str">
        <f>VLOOKUP(A137,'[1]Grades '!A:D,3,FALSE)</f>
        <v>C_12</v>
      </c>
    </row>
    <row r="138" spans="1:7" ht="15">
      <c r="A138">
        <v>41176</v>
      </c>
      <c r="B138" t="s">
        <v>180</v>
      </c>
      <c r="C138" t="s">
        <v>1099</v>
      </c>
      <c r="D138" t="s">
        <v>181</v>
      </c>
      <c r="E138" t="s">
        <v>182</v>
      </c>
      <c r="F138" t="s">
        <v>1102</v>
      </c>
      <c r="G138" t="str">
        <f>VLOOKUP(A138,'[1]Grades '!A:D,3,FALSE)</f>
        <v>C_9</v>
      </c>
    </row>
    <row r="139" spans="1:7" ht="15">
      <c r="A139">
        <v>25111</v>
      </c>
      <c r="B139" t="s">
        <v>183</v>
      </c>
      <c r="C139" t="s">
        <v>1099</v>
      </c>
      <c r="D139" t="s">
        <v>184</v>
      </c>
      <c r="E139" t="s">
        <v>185</v>
      </c>
      <c r="F139" t="s">
        <v>1121</v>
      </c>
      <c r="G139" t="str">
        <f>VLOOKUP(A139,'[1]Grades '!A:D,3,FALSE)</f>
        <v>C_6</v>
      </c>
    </row>
    <row r="140" spans="1:7" ht="15">
      <c r="A140">
        <v>25101</v>
      </c>
      <c r="B140" t="s">
        <v>186</v>
      </c>
      <c r="C140" t="s">
        <v>1099</v>
      </c>
      <c r="D140" t="s">
        <v>187</v>
      </c>
      <c r="E140" t="s">
        <v>188</v>
      </c>
      <c r="F140" t="s">
        <v>1121</v>
      </c>
      <c r="G140" t="str">
        <f>VLOOKUP(A140,'[1]Grades '!A:D,3,FALSE)</f>
        <v>C_3</v>
      </c>
    </row>
    <row r="141" spans="1:7" ht="15">
      <c r="A141">
        <v>25106</v>
      </c>
      <c r="B141" t="s">
        <v>189</v>
      </c>
      <c r="C141" t="s">
        <v>1099</v>
      </c>
      <c r="D141" t="s">
        <v>184</v>
      </c>
      <c r="E141" t="s">
        <v>190</v>
      </c>
      <c r="F141" t="s">
        <v>1121</v>
      </c>
      <c r="G141" t="str">
        <f>VLOOKUP(A141,'[1]Grades '!A:D,3,FALSE)</f>
        <v>C_3</v>
      </c>
    </row>
    <row r="142" spans="1:7" ht="15">
      <c r="A142">
        <v>25107</v>
      </c>
      <c r="B142" t="s">
        <v>191</v>
      </c>
      <c r="C142" t="s">
        <v>1099</v>
      </c>
      <c r="D142" t="s">
        <v>184</v>
      </c>
      <c r="E142" t="s">
        <v>192</v>
      </c>
      <c r="F142" t="s">
        <v>1121</v>
      </c>
      <c r="G142" t="str">
        <f>VLOOKUP(A142,'[1]Grades '!A:D,3,FALSE)</f>
        <v>C_5</v>
      </c>
    </row>
    <row r="143" spans="1:7" ht="15">
      <c r="A143">
        <v>25116</v>
      </c>
      <c r="B143" t="s">
        <v>193</v>
      </c>
      <c r="C143" t="s">
        <v>1099</v>
      </c>
      <c r="D143" t="s">
        <v>194</v>
      </c>
      <c r="E143" t="s">
        <v>195</v>
      </c>
      <c r="F143" t="s">
        <v>1121</v>
      </c>
      <c r="G143" t="str">
        <f>VLOOKUP(A143,'[1]Grades '!A:D,3,FALSE)</f>
        <v>C_4</v>
      </c>
    </row>
    <row r="144" spans="1:7" ht="15">
      <c r="A144">
        <v>74115</v>
      </c>
      <c r="B144" t="s">
        <v>196</v>
      </c>
      <c r="C144" t="s">
        <v>1142</v>
      </c>
      <c r="D144" t="s">
        <v>184</v>
      </c>
      <c r="E144" t="s">
        <v>197</v>
      </c>
      <c r="F144" t="s">
        <v>1102</v>
      </c>
      <c r="G144" t="e">
        <f>VLOOKUP(A144,'[1]Grades '!A:D,3,FALSE)</f>
        <v>#N/A</v>
      </c>
    </row>
    <row r="145" spans="1:7" ht="15">
      <c r="A145">
        <v>74116</v>
      </c>
      <c r="B145" t="s">
        <v>198</v>
      </c>
      <c r="C145" t="s">
        <v>1142</v>
      </c>
      <c r="D145" t="s">
        <v>184</v>
      </c>
      <c r="E145" t="s">
        <v>199</v>
      </c>
      <c r="F145" t="s">
        <v>1102</v>
      </c>
      <c r="G145" t="e">
        <f>VLOOKUP(A145,'[1]Grades '!A:D,3,FALSE)</f>
        <v>#N/A</v>
      </c>
    </row>
    <row r="146" spans="1:7" ht="15">
      <c r="A146">
        <v>21206</v>
      </c>
      <c r="B146" t="s">
        <v>200</v>
      </c>
      <c r="C146" t="s">
        <v>1099</v>
      </c>
      <c r="D146" t="s">
        <v>201</v>
      </c>
      <c r="E146" t="s">
        <v>202</v>
      </c>
      <c r="F146" t="s">
        <v>1121</v>
      </c>
      <c r="G146" t="str">
        <f>VLOOKUP(A146,'[1]Grades '!A:D,3,FALSE)</f>
        <v>C_2</v>
      </c>
    </row>
    <row r="147" spans="1:6" ht="15">
      <c r="A147">
        <v>90802</v>
      </c>
      <c r="B147" t="s">
        <v>826</v>
      </c>
      <c r="C147" t="s">
        <v>1099</v>
      </c>
      <c r="E147" t="s">
        <v>203</v>
      </c>
      <c r="F147" t="s">
        <v>1102</v>
      </c>
    </row>
    <row r="148" spans="1:7" ht="15">
      <c r="A148">
        <v>90803</v>
      </c>
      <c r="B148" t="s">
        <v>827</v>
      </c>
      <c r="C148" t="s">
        <v>1099</v>
      </c>
      <c r="E148" t="s">
        <v>204</v>
      </c>
      <c r="F148" t="s">
        <v>1102</v>
      </c>
      <c r="G148" t="str">
        <f>VLOOKUP(A148,'[1]Grades '!A:D,3,FALSE)</f>
        <v>Escala_Docente</v>
      </c>
    </row>
    <row r="149" spans="1:7" ht="15">
      <c r="A149">
        <v>90151</v>
      </c>
      <c r="B149" t="s">
        <v>205</v>
      </c>
      <c r="C149" t="s">
        <v>1099</v>
      </c>
      <c r="E149" t="s">
        <v>206</v>
      </c>
      <c r="F149" t="s">
        <v>1102</v>
      </c>
      <c r="G149" t="str">
        <f>VLOOKUP(A149,'[1]Grades '!A:D,3,FALSE)</f>
        <v>Instructor</v>
      </c>
    </row>
    <row r="150" spans="1:7" ht="15">
      <c r="A150">
        <v>90152</v>
      </c>
      <c r="B150" t="s">
        <v>795</v>
      </c>
      <c r="C150" t="s">
        <v>1099</v>
      </c>
      <c r="E150" t="s">
        <v>207</v>
      </c>
      <c r="F150" t="s">
        <v>1102</v>
      </c>
      <c r="G150" t="str">
        <f>VLOOKUP(A150,'[1]Grades '!A:D,3,FALSE)</f>
        <v>CatedraticoAuxiliar</v>
      </c>
    </row>
    <row r="151" spans="1:7" ht="15">
      <c r="A151">
        <v>90153</v>
      </c>
      <c r="B151" t="s">
        <v>796</v>
      </c>
      <c r="C151" t="s">
        <v>1099</v>
      </c>
      <c r="E151" t="s">
        <v>208</v>
      </c>
      <c r="F151" t="s">
        <v>1102</v>
      </c>
      <c r="G151" t="str">
        <f>VLOOKUP(A151,'[1]Grades '!A:D,3,FALSE)</f>
        <v>CatedraticoAsociado</v>
      </c>
    </row>
    <row r="152" spans="1:7" ht="15">
      <c r="A152">
        <v>90154</v>
      </c>
      <c r="B152" t="s">
        <v>209</v>
      </c>
      <c r="C152" t="s">
        <v>1099</v>
      </c>
      <c r="E152" t="s">
        <v>210</v>
      </c>
      <c r="F152" t="s">
        <v>1102</v>
      </c>
      <c r="G152" t="str">
        <f>VLOOKUP(A152,'[1]Grades '!A:D,3,FALSE)</f>
        <v>Catedratico</v>
      </c>
    </row>
    <row r="153" spans="1:7" ht="15">
      <c r="A153">
        <v>21101</v>
      </c>
      <c r="B153" t="s">
        <v>211</v>
      </c>
      <c r="C153" t="s">
        <v>1099</v>
      </c>
      <c r="D153" t="s">
        <v>212</v>
      </c>
      <c r="E153" t="s">
        <v>213</v>
      </c>
      <c r="F153" t="s">
        <v>1121</v>
      </c>
      <c r="G153" t="str">
        <f>VLOOKUP(A153,'[1]Grades '!A:D,3,FALSE)</f>
        <v>C_1</v>
      </c>
    </row>
    <row r="154" spans="1:7" ht="15">
      <c r="A154">
        <v>17206</v>
      </c>
      <c r="B154" t="s">
        <v>214</v>
      </c>
      <c r="C154" t="s">
        <v>1099</v>
      </c>
      <c r="D154" t="s">
        <v>41</v>
      </c>
      <c r="E154" t="s">
        <v>215</v>
      </c>
      <c r="F154" t="s">
        <v>1121</v>
      </c>
      <c r="G154" t="str">
        <f>VLOOKUP(A154,'[1]Grades '!A:D,3,FALSE)</f>
        <v>C_14</v>
      </c>
    </row>
    <row r="155" spans="1:7" ht="15">
      <c r="A155">
        <v>17207</v>
      </c>
      <c r="B155" t="s">
        <v>216</v>
      </c>
      <c r="C155" t="s">
        <v>1099</v>
      </c>
      <c r="D155" t="s">
        <v>41</v>
      </c>
      <c r="E155" t="s">
        <v>217</v>
      </c>
      <c r="F155" t="s">
        <v>1121</v>
      </c>
      <c r="G155" t="str">
        <f>VLOOKUP(A155,'[1]Grades '!A:D,3,FALSE)</f>
        <v>C_16</v>
      </c>
    </row>
    <row r="156" spans="1:7" ht="15">
      <c r="A156">
        <v>17208</v>
      </c>
      <c r="B156" t="s">
        <v>218</v>
      </c>
      <c r="C156" t="s">
        <v>1099</v>
      </c>
      <c r="D156" t="s">
        <v>41</v>
      </c>
      <c r="E156" t="s">
        <v>219</v>
      </c>
      <c r="F156" t="s">
        <v>1121</v>
      </c>
      <c r="G156" t="str">
        <f>VLOOKUP(A156,'[1]Grades '!A:D,3,FALSE)</f>
        <v>C_18</v>
      </c>
    </row>
    <row r="157" spans="1:7" ht="15">
      <c r="A157">
        <v>17209</v>
      </c>
      <c r="B157" t="s">
        <v>220</v>
      </c>
      <c r="C157" t="s">
        <v>1099</v>
      </c>
      <c r="D157" t="s">
        <v>41</v>
      </c>
      <c r="E157" t="s">
        <v>221</v>
      </c>
      <c r="F157" t="s">
        <v>1121</v>
      </c>
      <c r="G157" t="str">
        <f>VLOOKUP(A157,'[1]Grades '!A:D,3,FALSE)</f>
        <v>C_20</v>
      </c>
    </row>
    <row r="158" spans="1:7" ht="15">
      <c r="A158">
        <v>25211</v>
      </c>
      <c r="B158" t="s">
        <v>222</v>
      </c>
      <c r="C158" t="s">
        <v>1099</v>
      </c>
      <c r="D158" t="s">
        <v>167</v>
      </c>
      <c r="E158" t="s">
        <v>223</v>
      </c>
      <c r="F158" t="s">
        <v>1121</v>
      </c>
      <c r="G158" t="str">
        <f>VLOOKUP(A158,'[1]Grades '!A:D,3,FALSE)</f>
        <v>C_17</v>
      </c>
    </row>
    <row r="159" spans="1:7" ht="15">
      <c r="A159">
        <v>32301</v>
      </c>
      <c r="B159" t="s">
        <v>224</v>
      </c>
      <c r="C159" t="s">
        <v>1099</v>
      </c>
      <c r="D159" t="s">
        <v>225</v>
      </c>
      <c r="E159" t="s">
        <v>226</v>
      </c>
      <c r="F159" t="s">
        <v>1121</v>
      </c>
      <c r="G159" t="str">
        <f>VLOOKUP(A159,'[1]Grades '!A:D,3,FALSE)</f>
        <v>C_9</v>
      </c>
    </row>
    <row r="160" spans="1:7" ht="15">
      <c r="A160">
        <v>15275</v>
      </c>
      <c r="B160" t="s">
        <v>227</v>
      </c>
      <c r="C160" t="s">
        <v>1099</v>
      </c>
      <c r="D160" t="s">
        <v>228</v>
      </c>
      <c r="E160" t="s">
        <v>229</v>
      </c>
      <c r="F160" t="s">
        <v>1102</v>
      </c>
      <c r="G160" t="str">
        <f>VLOOKUP(A160,'[1]Grades '!A:D,3,FALSE)</f>
        <v>C_26</v>
      </c>
    </row>
    <row r="161" spans="1:7" ht="15">
      <c r="A161">
        <v>14126</v>
      </c>
      <c r="B161" t="s">
        <v>230</v>
      </c>
      <c r="C161" t="s">
        <v>1099</v>
      </c>
      <c r="D161" t="s">
        <v>21</v>
      </c>
      <c r="E161" t="s">
        <v>231</v>
      </c>
      <c r="F161" t="s">
        <v>1121</v>
      </c>
      <c r="G161" t="str">
        <f>VLOOKUP(A161,'[1]Grades '!A:D,3,FALSE)</f>
        <v>C_9</v>
      </c>
    </row>
    <row r="162" spans="1:7" ht="15">
      <c r="A162">
        <v>14141</v>
      </c>
      <c r="B162" t="s">
        <v>232</v>
      </c>
      <c r="C162" t="s">
        <v>1099</v>
      </c>
      <c r="D162" t="s">
        <v>21</v>
      </c>
      <c r="E162" t="s">
        <v>233</v>
      </c>
      <c r="F162" t="s">
        <v>1121</v>
      </c>
      <c r="G162" t="str">
        <f>VLOOKUP(A162,'[1]Grades '!A:D,3,FALSE)</f>
        <v>C_9</v>
      </c>
    </row>
    <row r="163" spans="1:7" ht="15">
      <c r="A163">
        <v>13330</v>
      </c>
      <c r="B163" t="s">
        <v>234</v>
      </c>
      <c r="C163" t="s">
        <v>1099</v>
      </c>
      <c r="D163" t="s">
        <v>235</v>
      </c>
      <c r="E163" t="s">
        <v>236</v>
      </c>
      <c r="F163" t="s">
        <v>1121</v>
      </c>
      <c r="G163" t="str">
        <f>VLOOKUP(A163,'[1]Grades '!A:D,3,FALSE)</f>
        <v>C_18</v>
      </c>
    </row>
    <row r="164" spans="1:7" ht="15">
      <c r="A164">
        <v>43251</v>
      </c>
      <c r="B164" t="s">
        <v>237</v>
      </c>
      <c r="C164" t="s">
        <v>1099</v>
      </c>
      <c r="D164" t="s">
        <v>238</v>
      </c>
      <c r="E164" t="s">
        <v>239</v>
      </c>
      <c r="F164" t="s">
        <v>1121</v>
      </c>
      <c r="G164" t="str">
        <f>VLOOKUP(A164,'[1]Grades '!A:D,3,FALSE)</f>
        <v>C_14</v>
      </c>
    </row>
    <row r="165" spans="1:7" ht="15">
      <c r="A165">
        <v>75413</v>
      </c>
      <c r="B165" t="s">
        <v>240</v>
      </c>
      <c r="C165" t="s">
        <v>1142</v>
      </c>
      <c r="D165" t="s">
        <v>1143</v>
      </c>
      <c r="E165" t="s">
        <v>241</v>
      </c>
      <c r="F165" t="s">
        <v>1102</v>
      </c>
      <c r="G165" t="e">
        <f>VLOOKUP(A165,'[1]Grades '!A:D,3,FALSE)</f>
        <v>#N/A</v>
      </c>
    </row>
    <row r="166" spans="1:7" ht="15">
      <c r="A166">
        <v>75416</v>
      </c>
      <c r="B166" t="s">
        <v>242</v>
      </c>
      <c r="C166" t="s">
        <v>1142</v>
      </c>
      <c r="D166" t="s">
        <v>1143</v>
      </c>
      <c r="E166" t="s">
        <v>243</v>
      </c>
      <c r="F166" t="s">
        <v>1102</v>
      </c>
      <c r="G166" t="e">
        <f>VLOOKUP(A166,'[1]Grades '!A:D,3,FALSE)</f>
        <v>#N/A</v>
      </c>
    </row>
    <row r="167" spans="1:7" ht="15">
      <c r="A167">
        <v>22120</v>
      </c>
      <c r="B167" t="s">
        <v>244</v>
      </c>
      <c r="C167" t="s">
        <v>1099</v>
      </c>
      <c r="D167" t="s">
        <v>245</v>
      </c>
      <c r="E167" t="s">
        <v>246</v>
      </c>
      <c r="F167" t="s">
        <v>1121</v>
      </c>
      <c r="G167" t="str">
        <f>VLOOKUP(A167,'[1]Grades '!A:D,3,FALSE)</f>
        <v>C_14</v>
      </c>
    </row>
    <row r="168" spans="1:7" ht="15">
      <c r="A168">
        <v>15301</v>
      </c>
      <c r="B168" t="s">
        <v>247</v>
      </c>
      <c r="C168" t="s">
        <v>1099</v>
      </c>
      <c r="D168" t="s">
        <v>228</v>
      </c>
      <c r="E168" t="s">
        <v>248</v>
      </c>
      <c r="F168" t="s">
        <v>1121</v>
      </c>
      <c r="G168" t="str">
        <f>VLOOKUP(A168,'[1]Grades '!A:D,3,FALSE)</f>
        <v>C_20</v>
      </c>
    </row>
    <row r="169" spans="1:7" ht="15">
      <c r="A169">
        <v>15302</v>
      </c>
      <c r="B169" t="s">
        <v>249</v>
      </c>
      <c r="C169" t="s">
        <v>1099</v>
      </c>
      <c r="D169" t="s">
        <v>228</v>
      </c>
      <c r="E169" t="s">
        <v>250</v>
      </c>
      <c r="F169" t="s">
        <v>1121</v>
      </c>
      <c r="G169" t="str">
        <f>VLOOKUP(A169,'[1]Grades '!A:D,3,FALSE)</f>
        <v>C_23</v>
      </c>
    </row>
    <row r="170" spans="1:7" ht="15">
      <c r="A170">
        <v>15303</v>
      </c>
      <c r="B170" t="s">
        <v>251</v>
      </c>
      <c r="C170" t="s">
        <v>1099</v>
      </c>
      <c r="D170" t="s">
        <v>228</v>
      </c>
      <c r="E170" t="s">
        <v>252</v>
      </c>
      <c r="F170" t="s">
        <v>1102</v>
      </c>
      <c r="G170" t="str">
        <f>VLOOKUP(A170,'[1]Grades '!A:D,3,FALSE)</f>
        <v>C_27</v>
      </c>
    </row>
    <row r="171" spans="1:7" ht="15">
      <c r="A171">
        <v>14176</v>
      </c>
      <c r="B171" t="s">
        <v>253</v>
      </c>
      <c r="C171" t="s">
        <v>1099</v>
      </c>
      <c r="D171" t="s">
        <v>21</v>
      </c>
      <c r="E171" t="s">
        <v>254</v>
      </c>
      <c r="F171" t="s">
        <v>1121</v>
      </c>
      <c r="G171" t="str">
        <f>VLOOKUP(A171,'[1]Grades '!A:D,3,FALSE)</f>
        <v>C_16</v>
      </c>
    </row>
    <row r="172" spans="1:7" ht="15">
      <c r="A172">
        <v>44212</v>
      </c>
      <c r="B172" t="s">
        <v>255</v>
      </c>
      <c r="C172" t="s">
        <v>1099</v>
      </c>
      <c r="D172" t="s">
        <v>256</v>
      </c>
      <c r="E172" t="s">
        <v>257</v>
      </c>
      <c r="F172" t="s">
        <v>1102</v>
      </c>
      <c r="G172" t="str">
        <f>VLOOKUP(A172,'[1]Grades '!A:D,3,FALSE)</f>
        <v>C_23</v>
      </c>
    </row>
    <row r="173" spans="1:7" ht="15">
      <c r="A173">
        <v>24606</v>
      </c>
      <c r="B173" t="s">
        <v>258</v>
      </c>
      <c r="C173" t="s">
        <v>1099</v>
      </c>
      <c r="D173" t="s">
        <v>259</v>
      </c>
      <c r="E173" t="s">
        <v>260</v>
      </c>
      <c r="F173" t="s">
        <v>1121</v>
      </c>
      <c r="G173" t="str">
        <f>VLOOKUP(A173,'[1]Grades '!A:D,3,FALSE)</f>
        <v>C_14</v>
      </c>
    </row>
    <row r="174" spans="1:7" ht="15">
      <c r="A174">
        <v>24506</v>
      </c>
      <c r="B174" t="s">
        <v>261</v>
      </c>
      <c r="C174" t="s">
        <v>1099</v>
      </c>
      <c r="D174" t="s">
        <v>262</v>
      </c>
      <c r="E174" t="s">
        <v>263</v>
      </c>
      <c r="F174" t="s">
        <v>1121</v>
      </c>
      <c r="G174" t="str">
        <f>VLOOKUP(A174,'[1]Grades '!A:D,3,FALSE)</f>
        <v>C_8</v>
      </c>
    </row>
    <row r="175" spans="1:7" ht="15">
      <c r="A175">
        <v>14401</v>
      </c>
      <c r="B175" t="s">
        <v>264</v>
      </c>
      <c r="C175" t="s">
        <v>1099</v>
      </c>
      <c r="D175" t="s">
        <v>265</v>
      </c>
      <c r="E175" t="s">
        <v>266</v>
      </c>
      <c r="F175" t="s">
        <v>1121</v>
      </c>
      <c r="G175" t="str">
        <f>VLOOKUP(A175,'[1]Grades '!A:D,3,FALSE)</f>
        <v>C_27</v>
      </c>
    </row>
    <row r="176" spans="1:7" ht="15">
      <c r="A176">
        <v>71201</v>
      </c>
      <c r="B176" t="s">
        <v>267</v>
      </c>
      <c r="C176" t="s">
        <v>1142</v>
      </c>
      <c r="D176" t="s">
        <v>1143</v>
      </c>
      <c r="E176" t="s">
        <v>268</v>
      </c>
      <c r="F176" t="s">
        <v>1102</v>
      </c>
      <c r="G176" t="e">
        <f>VLOOKUP(A176,'[1]Grades '!A:D,3,FALSE)</f>
        <v>#N/A</v>
      </c>
    </row>
    <row r="177" spans="1:7" ht="15">
      <c r="A177">
        <v>75419</v>
      </c>
      <c r="B177" t="s">
        <v>269</v>
      </c>
      <c r="C177" t="s">
        <v>1142</v>
      </c>
      <c r="D177" t="s">
        <v>1135</v>
      </c>
      <c r="E177" t="s">
        <v>270</v>
      </c>
      <c r="F177" t="s">
        <v>1102</v>
      </c>
      <c r="G177" t="e">
        <f>VLOOKUP(A177,'[1]Grades '!A:D,3,FALSE)</f>
        <v>#N/A</v>
      </c>
    </row>
    <row r="178" spans="1:7" ht="15">
      <c r="A178">
        <v>71101</v>
      </c>
      <c r="B178" t="s">
        <v>271</v>
      </c>
      <c r="C178" t="s">
        <v>1142</v>
      </c>
      <c r="D178" t="s">
        <v>1143</v>
      </c>
      <c r="E178" t="s">
        <v>272</v>
      </c>
      <c r="F178" t="s">
        <v>1102</v>
      </c>
      <c r="G178" t="e">
        <f>VLOOKUP(A178,'[1]Grades '!A:D,3,FALSE)</f>
        <v>#N/A</v>
      </c>
    </row>
    <row r="179" spans="1:7" ht="15">
      <c r="A179">
        <v>75422</v>
      </c>
      <c r="B179" t="s">
        <v>273</v>
      </c>
      <c r="C179" t="s">
        <v>1142</v>
      </c>
      <c r="D179" t="s">
        <v>1135</v>
      </c>
      <c r="E179" t="s">
        <v>274</v>
      </c>
      <c r="F179" t="s">
        <v>1102</v>
      </c>
      <c r="G179" t="e">
        <f>VLOOKUP(A179,'[1]Grades '!A:D,3,FALSE)</f>
        <v>#N/A</v>
      </c>
    </row>
    <row r="180" spans="1:7" ht="15">
      <c r="A180">
        <v>71210</v>
      </c>
      <c r="B180" t="s">
        <v>275</v>
      </c>
      <c r="C180" t="s">
        <v>1142</v>
      </c>
      <c r="D180" t="s">
        <v>1143</v>
      </c>
      <c r="E180" t="s">
        <v>276</v>
      </c>
      <c r="F180" t="s">
        <v>1102</v>
      </c>
      <c r="G180" t="e">
        <f>VLOOKUP(A180,'[1]Grades '!A:D,3,FALSE)</f>
        <v>#N/A</v>
      </c>
    </row>
    <row r="181" spans="1:7" ht="15">
      <c r="A181">
        <v>71204</v>
      </c>
      <c r="B181" t="s">
        <v>277</v>
      </c>
      <c r="C181" t="s">
        <v>1142</v>
      </c>
      <c r="D181" t="s">
        <v>1143</v>
      </c>
      <c r="E181" t="s">
        <v>278</v>
      </c>
      <c r="F181" t="s">
        <v>1102</v>
      </c>
      <c r="G181" t="e">
        <f>VLOOKUP(A181,'[1]Grades '!A:D,3,FALSE)</f>
        <v>#N/A</v>
      </c>
    </row>
    <row r="182" spans="1:7" ht="15">
      <c r="A182">
        <v>71213</v>
      </c>
      <c r="B182" t="s">
        <v>279</v>
      </c>
      <c r="C182" t="s">
        <v>1142</v>
      </c>
      <c r="D182" t="s">
        <v>1143</v>
      </c>
      <c r="E182" t="s">
        <v>280</v>
      </c>
      <c r="F182" t="s">
        <v>1102</v>
      </c>
      <c r="G182" t="e">
        <f>VLOOKUP(A182,'[1]Grades '!A:D,3,FALSE)</f>
        <v>#N/A</v>
      </c>
    </row>
    <row r="183" spans="1:7" ht="15">
      <c r="A183">
        <v>71216</v>
      </c>
      <c r="B183" t="s">
        <v>281</v>
      </c>
      <c r="C183" t="s">
        <v>1142</v>
      </c>
      <c r="D183" t="s">
        <v>1143</v>
      </c>
      <c r="E183" t="s">
        <v>282</v>
      </c>
      <c r="F183" t="s">
        <v>1102</v>
      </c>
      <c r="G183" t="e">
        <f>VLOOKUP(A183,'[1]Grades '!A:D,3,FALSE)</f>
        <v>#N/A</v>
      </c>
    </row>
    <row r="184" spans="1:7" ht="15">
      <c r="A184">
        <v>71219</v>
      </c>
      <c r="B184" t="s">
        <v>283</v>
      </c>
      <c r="C184" t="s">
        <v>1142</v>
      </c>
      <c r="D184" t="s">
        <v>1143</v>
      </c>
      <c r="E184" t="s">
        <v>284</v>
      </c>
      <c r="F184" t="s">
        <v>1102</v>
      </c>
      <c r="G184" t="e">
        <f>VLOOKUP(A184,'[1]Grades '!A:D,3,FALSE)</f>
        <v>#N/A</v>
      </c>
    </row>
    <row r="185" spans="1:7" ht="15">
      <c r="A185">
        <v>71222</v>
      </c>
      <c r="B185" t="s">
        <v>285</v>
      </c>
      <c r="C185" t="s">
        <v>1142</v>
      </c>
      <c r="D185" t="s">
        <v>1143</v>
      </c>
      <c r="E185" t="s">
        <v>286</v>
      </c>
      <c r="F185" t="s">
        <v>1102</v>
      </c>
      <c r="G185" t="e">
        <f>VLOOKUP(A185,'[1]Grades '!A:D,3,FALSE)</f>
        <v>#N/A</v>
      </c>
    </row>
    <row r="186" spans="1:7" ht="15">
      <c r="A186">
        <v>71110</v>
      </c>
      <c r="B186" t="s">
        <v>287</v>
      </c>
      <c r="C186" t="s">
        <v>1142</v>
      </c>
      <c r="D186" t="s">
        <v>1143</v>
      </c>
      <c r="E186" t="s">
        <v>1530</v>
      </c>
      <c r="F186" t="s">
        <v>1102</v>
      </c>
      <c r="G186" t="e">
        <f>VLOOKUP(A186,'[1]Grades '!A:D,3,FALSE)</f>
        <v>#N/A</v>
      </c>
    </row>
    <row r="187" spans="1:7" ht="15">
      <c r="A187">
        <v>71225</v>
      </c>
      <c r="B187" t="s">
        <v>1531</v>
      </c>
      <c r="C187" t="s">
        <v>1142</v>
      </c>
      <c r="D187" t="s">
        <v>1143</v>
      </c>
      <c r="E187" t="s">
        <v>1532</v>
      </c>
      <c r="F187" t="s">
        <v>1102</v>
      </c>
      <c r="G187" t="e">
        <f>VLOOKUP(A187,'[1]Grades '!A:D,3,FALSE)</f>
        <v>#N/A</v>
      </c>
    </row>
    <row r="188" spans="1:7" ht="15">
      <c r="A188">
        <v>71228</v>
      </c>
      <c r="B188" t="s">
        <v>1533</v>
      </c>
      <c r="C188" t="s">
        <v>1142</v>
      </c>
      <c r="D188" t="s">
        <v>1143</v>
      </c>
      <c r="E188" t="s">
        <v>1534</v>
      </c>
      <c r="F188" t="s">
        <v>1102</v>
      </c>
      <c r="G188" t="e">
        <f>VLOOKUP(A188,'[1]Grades '!A:D,3,FALSE)</f>
        <v>#N/A</v>
      </c>
    </row>
    <row r="189" spans="1:7" ht="15">
      <c r="A189">
        <v>71231</v>
      </c>
      <c r="B189" t="s">
        <v>1535</v>
      </c>
      <c r="C189" t="s">
        <v>1142</v>
      </c>
      <c r="D189" t="s">
        <v>1143</v>
      </c>
      <c r="E189" t="s">
        <v>1536</v>
      </c>
      <c r="F189" t="s">
        <v>1102</v>
      </c>
      <c r="G189" t="e">
        <f>VLOOKUP(A189,'[1]Grades '!A:D,3,FALSE)</f>
        <v>#N/A</v>
      </c>
    </row>
    <row r="190" spans="1:7" ht="15">
      <c r="A190">
        <v>71234</v>
      </c>
      <c r="B190" t="s">
        <v>1537</v>
      </c>
      <c r="C190" t="s">
        <v>1142</v>
      </c>
      <c r="D190" t="s">
        <v>1143</v>
      </c>
      <c r="E190" t="s">
        <v>1538</v>
      </c>
      <c r="F190" t="s">
        <v>1102</v>
      </c>
      <c r="G190" t="e">
        <f>VLOOKUP(A190,'[1]Grades '!A:D,3,FALSE)</f>
        <v>#N/A</v>
      </c>
    </row>
    <row r="191" spans="1:7" ht="15">
      <c r="A191">
        <v>71237</v>
      </c>
      <c r="B191" t="s">
        <v>1539</v>
      </c>
      <c r="C191" t="s">
        <v>1142</v>
      </c>
      <c r="D191" t="s">
        <v>1143</v>
      </c>
      <c r="E191" t="s">
        <v>1540</v>
      </c>
      <c r="F191" t="s">
        <v>1102</v>
      </c>
      <c r="G191" t="e">
        <f>VLOOKUP(A191,'[1]Grades '!A:D,3,FALSE)</f>
        <v>#N/A</v>
      </c>
    </row>
    <row r="192" spans="1:7" ht="15">
      <c r="A192">
        <v>71240</v>
      </c>
      <c r="B192" t="s">
        <v>1541</v>
      </c>
      <c r="C192" t="s">
        <v>1142</v>
      </c>
      <c r="D192" t="s">
        <v>1143</v>
      </c>
      <c r="E192" t="s">
        <v>1542</v>
      </c>
      <c r="F192" t="s">
        <v>1102</v>
      </c>
      <c r="G192" t="e">
        <f>VLOOKUP(A192,'[1]Grades '!A:D,3,FALSE)</f>
        <v>#N/A</v>
      </c>
    </row>
    <row r="193" spans="1:7" ht="15">
      <c r="A193">
        <v>71243</v>
      </c>
      <c r="B193" t="s">
        <v>1543</v>
      </c>
      <c r="C193" t="s">
        <v>1142</v>
      </c>
      <c r="D193" t="s">
        <v>1143</v>
      </c>
      <c r="E193" t="s">
        <v>1544</v>
      </c>
      <c r="F193" t="s">
        <v>1102</v>
      </c>
      <c r="G193" t="e">
        <f>VLOOKUP(A193,'[1]Grades '!A:D,3,FALSE)</f>
        <v>#N/A</v>
      </c>
    </row>
    <row r="194" spans="1:7" ht="15">
      <c r="A194">
        <v>71246</v>
      </c>
      <c r="B194" t="s">
        <v>1545</v>
      </c>
      <c r="C194" t="s">
        <v>1142</v>
      </c>
      <c r="D194" t="s">
        <v>1143</v>
      </c>
      <c r="E194" t="s">
        <v>1546</v>
      </c>
      <c r="F194" t="s">
        <v>1102</v>
      </c>
      <c r="G194" t="e">
        <f>VLOOKUP(A194,'[1]Grades '!A:D,3,FALSE)</f>
        <v>#N/A</v>
      </c>
    </row>
    <row r="195" spans="1:7" ht="15">
      <c r="A195">
        <v>71249</v>
      </c>
      <c r="B195" t="s">
        <v>1547</v>
      </c>
      <c r="C195" t="s">
        <v>1142</v>
      </c>
      <c r="D195" t="s">
        <v>1143</v>
      </c>
      <c r="E195" t="s">
        <v>1548</v>
      </c>
      <c r="F195" t="s">
        <v>1102</v>
      </c>
      <c r="G195" t="e">
        <f>VLOOKUP(A195,'[1]Grades '!A:D,3,FALSE)</f>
        <v>#N/A</v>
      </c>
    </row>
    <row r="196" spans="1:7" ht="15">
      <c r="A196">
        <v>71253</v>
      </c>
      <c r="B196" t="s">
        <v>1549</v>
      </c>
      <c r="C196" t="s">
        <v>1142</v>
      </c>
      <c r="D196" t="s">
        <v>1143</v>
      </c>
      <c r="E196" t="s">
        <v>1550</v>
      </c>
      <c r="F196" t="s">
        <v>1102</v>
      </c>
      <c r="G196" t="e">
        <f>VLOOKUP(A196,'[1]Grades '!A:D,3,FALSE)</f>
        <v>#N/A</v>
      </c>
    </row>
    <row r="197" spans="1:7" ht="15">
      <c r="A197">
        <v>71105</v>
      </c>
      <c r="B197" t="s">
        <v>1551</v>
      </c>
      <c r="C197" t="s">
        <v>1142</v>
      </c>
      <c r="D197" t="s">
        <v>1143</v>
      </c>
      <c r="E197" t="s">
        <v>1552</v>
      </c>
      <c r="F197" t="s">
        <v>1102</v>
      </c>
      <c r="G197" t="e">
        <f>VLOOKUP(A197,'[1]Grades '!A:D,3,FALSE)</f>
        <v>#N/A</v>
      </c>
    </row>
    <row r="198" spans="1:7" ht="15">
      <c r="A198">
        <v>71207</v>
      </c>
      <c r="B198" t="s">
        <v>1553</v>
      </c>
      <c r="C198" t="s">
        <v>1142</v>
      </c>
      <c r="D198" t="s">
        <v>1143</v>
      </c>
      <c r="E198" t="s">
        <v>1554</v>
      </c>
      <c r="F198" t="s">
        <v>1102</v>
      </c>
      <c r="G198" t="e">
        <f>VLOOKUP(A198,'[1]Grades '!A:D,3,FALSE)</f>
        <v>#N/A</v>
      </c>
    </row>
    <row r="199" spans="1:7" ht="15">
      <c r="A199">
        <v>26201</v>
      </c>
      <c r="B199" t="s">
        <v>1555</v>
      </c>
      <c r="C199" t="s">
        <v>1099</v>
      </c>
      <c r="D199" t="s">
        <v>1556</v>
      </c>
      <c r="E199" t="s">
        <v>1557</v>
      </c>
      <c r="F199" t="s">
        <v>1121</v>
      </c>
      <c r="G199" t="str">
        <f>VLOOKUP(A199,'[1]Grades '!A:D,3,FALSE)</f>
        <v>C_6</v>
      </c>
    </row>
    <row r="200" spans="1:7" ht="15">
      <c r="A200">
        <v>26202</v>
      </c>
      <c r="B200" t="s">
        <v>1558</v>
      </c>
      <c r="C200" t="s">
        <v>1099</v>
      </c>
      <c r="D200" t="s">
        <v>1556</v>
      </c>
      <c r="E200" t="s">
        <v>1559</v>
      </c>
      <c r="F200" t="s">
        <v>1121</v>
      </c>
      <c r="G200" t="str">
        <f>VLOOKUP(A200,'[1]Grades '!A:D,3,FALSE)</f>
        <v>C_8</v>
      </c>
    </row>
    <row r="201" spans="1:7" ht="15">
      <c r="A201">
        <v>31221</v>
      </c>
      <c r="B201" t="s">
        <v>1560</v>
      </c>
      <c r="C201" t="s">
        <v>1099</v>
      </c>
      <c r="D201" t="s">
        <v>1561</v>
      </c>
      <c r="E201" t="s">
        <v>1562</v>
      </c>
      <c r="F201" t="s">
        <v>1102</v>
      </c>
      <c r="G201" t="str">
        <f>VLOOKUP(A201,'[1]Grades '!A:D,3,FALSE)</f>
        <v>C_32</v>
      </c>
    </row>
    <row r="202" spans="1:7" ht="15">
      <c r="A202">
        <v>13236</v>
      </c>
      <c r="B202" t="s">
        <v>1563</v>
      </c>
      <c r="C202" t="s">
        <v>1099</v>
      </c>
      <c r="D202" s="154" t="s">
        <v>1114</v>
      </c>
      <c r="E202" t="s">
        <v>1564</v>
      </c>
      <c r="F202" t="s">
        <v>1102</v>
      </c>
      <c r="G202" t="s">
        <v>1565</v>
      </c>
    </row>
    <row r="203" spans="1:7" ht="15">
      <c r="A203">
        <v>32341</v>
      </c>
      <c r="B203" t="s">
        <v>1566</v>
      </c>
      <c r="C203" t="s">
        <v>1099</v>
      </c>
      <c r="D203" t="s">
        <v>1567</v>
      </c>
      <c r="E203" t="s">
        <v>1568</v>
      </c>
      <c r="F203" t="s">
        <v>1102</v>
      </c>
      <c r="G203" t="str">
        <f>VLOOKUP(A203,'[1]Grades '!A:D,3,FALSE)</f>
        <v>C_16</v>
      </c>
    </row>
    <row r="204" spans="1:7" ht="15">
      <c r="A204">
        <v>32336</v>
      </c>
      <c r="B204" t="s">
        <v>1569</v>
      </c>
      <c r="C204" t="s">
        <v>1099</v>
      </c>
      <c r="D204" t="s">
        <v>1570</v>
      </c>
      <c r="E204" t="s">
        <v>1571</v>
      </c>
      <c r="F204" t="s">
        <v>1102</v>
      </c>
      <c r="G204" t="str">
        <f>VLOOKUP(A204,'[1]Grades '!A:D,3,FALSE)</f>
        <v>C_12</v>
      </c>
    </row>
    <row r="205" spans="1:7" ht="15">
      <c r="A205">
        <v>15146</v>
      </c>
      <c r="B205" t="s">
        <v>1572</v>
      </c>
      <c r="C205" t="s">
        <v>1099</v>
      </c>
      <c r="D205" s="154" t="s">
        <v>1114</v>
      </c>
      <c r="E205" t="s">
        <v>1573</v>
      </c>
      <c r="F205" t="s">
        <v>1102</v>
      </c>
      <c r="G205" t="s">
        <v>1574</v>
      </c>
    </row>
    <row r="206" spans="1:7" ht="15">
      <c r="A206">
        <v>71310</v>
      </c>
      <c r="B206" t="s">
        <v>1575</v>
      </c>
      <c r="C206" t="s">
        <v>1142</v>
      </c>
      <c r="D206" t="s">
        <v>1114</v>
      </c>
      <c r="E206" t="s">
        <v>1576</v>
      </c>
      <c r="F206" t="s">
        <v>1102</v>
      </c>
      <c r="G206" t="e">
        <f>VLOOKUP(A206,'[1]Grades '!A:D,3,FALSE)</f>
        <v>#N/A</v>
      </c>
    </row>
    <row r="207" spans="1:7" ht="15">
      <c r="A207">
        <v>15327</v>
      </c>
      <c r="B207" t="s">
        <v>1577</v>
      </c>
      <c r="C207" t="s">
        <v>1099</v>
      </c>
      <c r="D207" s="154" t="s">
        <v>1578</v>
      </c>
      <c r="E207" t="s">
        <v>1579</v>
      </c>
      <c r="F207" t="s">
        <v>1102</v>
      </c>
      <c r="G207" t="s">
        <v>1580</v>
      </c>
    </row>
    <row r="208" spans="1:7" ht="15">
      <c r="A208">
        <v>75170</v>
      </c>
      <c r="B208" t="s">
        <v>1581</v>
      </c>
      <c r="C208" t="s">
        <v>1142</v>
      </c>
      <c r="D208" t="s">
        <v>1582</v>
      </c>
      <c r="E208" t="s">
        <v>1583</v>
      </c>
      <c r="F208" t="s">
        <v>1102</v>
      </c>
      <c r="G208" t="e">
        <f>VLOOKUP(A208,'[1]Grades '!A:D,3,FALSE)</f>
        <v>#N/A</v>
      </c>
    </row>
    <row r="209" spans="1:7" ht="15">
      <c r="A209">
        <v>75425</v>
      </c>
      <c r="B209" t="s">
        <v>1584</v>
      </c>
      <c r="C209" t="s">
        <v>1142</v>
      </c>
      <c r="D209" t="s">
        <v>1114</v>
      </c>
      <c r="E209" t="s">
        <v>1585</v>
      </c>
      <c r="F209" t="s">
        <v>1102</v>
      </c>
      <c r="G209" t="e">
        <f>VLOOKUP(A209,'[1]Grades '!A:D,3,FALSE)</f>
        <v>#N/A</v>
      </c>
    </row>
    <row r="210" spans="1:7" ht="15">
      <c r="A210">
        <v>75428</v>
      </c>
      <c r="B210" t="s">
        <v>1586</v>
      </c>
      <c r="C210" t="s">
        <v>1142</v>
      </c>
      <c r="D210" t="s">
        <v>1114</v>
      </c>
      <c r="E210" t="s">
        <v>1587</v>
      </c>
      <c r="F210" t="s">
        <v>1102</v>
      </c>
      <c r="G210" t="e">
        <f>VLOOKUP(A210,'[1]Grades '!A:D,3,FALSE)</f>
        <v>#N/A</v>
      </c>
    </row>
    <row r="211" spans="1:7" ht="15">
      <c r="A211">
        <v>32311</v>
      </c>
      <c r="B211" t="s">
        <v>1588</v>
      </c>
      <c r="C211" t="s">
        <v>1099</v>
      </c>
      <c r="D211" t="s">
        <v>1570</v>
      </c>
      <c r="E211" t="s">
        <v>1589</v>
      </c>
      <c r="F211" t="s">
        <v>1102</v>
      </c>
      <c r="G211" t="str">
        <f>VLOOKUP(A211,'[1]Grades '!A:D,3,FALSE)</f>
        <v>C_12</v>
      </c>
    </row>
    <row r="212" spans="1:7" ht="15">
      <c r="A212">
        <v>14111</v>
      </c>
      <c r="B212" t="s">
        <v>1590</v>
      </c>
      <c r="C212" t="s">
        <v>1099</v>
      </c>
      <c r="D212" t="s">
        <v>1570</v>
      </c>
      <c r="E212" t="s">
        <v>1591</v>
      </c>
      <c r="F212" t="s">
        <v>1102</v>
      </c>
      <c r="G212" t="str">
        <f>VLOOKUP(A212,'[1]Grades '!A:D,3,FALSE)</f>
        <v>C_13</v>
      </c>
    </row>
    <row r="213" spans="1:7" ht="15">
      <c r="A213">
        <v>32166</v>
      </c>
      <c r="B213" t="s">
        <v>1592</v>
      </c>
      <c r="C213" t="s">
        <v>1099</v>
      </c>
      <c r="D213" t="s">
        <v>1570</v>
      </c>
      <c r="E213" t="s">
        <v>1593</v>
      </c>
      <c r="F213" t="s">
        <v>1102</v>
      </c>
      <c r="G213" t="str">
        <f>VLOOKUP(A213,'[1]Grades '!A:D,3,FALSE)</f>
        <v>C_24</v>
      </c>
    </row>
    <row r="214" spans="1:7" ht="15">
      <c r="A214">
        <v>17133</v>
      </c>
      <c r="B214" t="s">
        <v>1594</v>
      </c>
      <c r="C214" t="s">
        <v>1099</v>
      </c>
      <c r="D214" s="154" t="s">
        <v>1570</v>
      </c>
      <c r="E214" t="s">
        <v>1595</v>
      </c>
      <c r="F214" t="s">
        <v>1102</v>
      </c>
      <c r="G214" t="str">
        <f>VLOOKUP(A214,'[1]Grades '!A:D,3,FALSE)</f>
        <v>C_14</v>
      </c>
    </row>
    <row r="215" spans="1:7" ht="15">
      <c r="A215">
        <v>12121</v>
      </c>
      <c r="B215" t="s">
        <v>1596</v>
      </c>
      <c r="C215" t="s">
        <v>1099</v>
      </c>
      <c r="D215" t="s">
        <v>1597</v>
      </c>
      <c r="E215" t="s">
        <v>1598</v>
      </c>
      <c r="F215" t="s">
        <v>1102</v>
      </c>
      <c r="G215" t="str">
        <f>VLOOKUP(A215,'[1]Grades '!A:D,3,FALSE)</f>
        <v>C_14</v>
      </c>
    </row>
    <row r="216" spans="1:7" ht="15">
      <c r="A216">
        <v>17211</v>
      </c>
      <c r="B216" t="s">
        <v>1599</v>
      </c>
      <c r="C216" t="s">
        <v>1099</v>
      </c>
      <c r="D216" t="s">
        <v>1600</v>
      </c>
      <c r="E216" t="s">
        <v>1601</v>
      </c>
      <c r="F216" t="s">
        <v>1102</v>
      </c>
      <c r="G216" t="str">
        <f>VLOOKUP(A216,'[1]Grades '!A:D,3,FALSE)</f>
        <v>C_22</v>
      </c>
    </row>
    <row r="217" spans="1:7" ht="15">
      <c r="A217">
        <v>17430</v>
      </c>
      <c r="B217" t="s">
        <v>1602</v>
      </c>
      <c r="C217" t="s">
        <v>1099</v>
      </c>
      <c r="D217" t="s">
        <v>1600</v>
      </c>
      <c r="E217" t="s">
        <v>1603</v>
      </c>
      <c r="F217" t="s">
        <v>1102</v>
      </c>
      <c r="G217" t="str">
        <f>VLOOKUP(A217,'[1]Grades '!A:D,3,FALSE)</f>
        <v>C_31</v>
      </c>
    </row>
    <row r="218" spans="1:7" ht="15">
      <c r="A218">
        <v>17149</v>
      </c>
      <c r="B218" t="s">
        <v>1604</v>
      </c>
      <c r="C218" t="s">
        <v>1099</v>
      </c>
      <c r="D218" t="s">
        <v>1114</v>
      </c>
      <c r="E218" t="s">
        <v>1605</v>
      </c>
      <c r="F218" t="s">
        <v>1102</v>
      </c>
      <c r="G218" t="str">
        <f>VLOOKUP(A218,'[1]Grades '!A:D,3,FALSE)</f>
        <v>C_16</v>
      </c>
    </row>
    <row r="219" spans="1:7" ht="15">
      <c r="A219">
        <v>26211</v>
      </c>
      <c r="B219" t="s">
        <v>1606</v>
      </c>
      <c r="C219" t="s">
        <v>1099</v>
      </c>
      <c r="D219" t="s">
        <v>1114</v>
      </c>
      <c r="E219" t="s">
        <v>1607</v>
      </c>
      <c r="F219" t="s">
        <v>1102</v>
      </c>
      <c r="G219" t="str">
        <f>VLOOKUP(A219,'[1]Grades '!A:D,3,FALSE)</f>
        <v>C_12</v>
      </c>
    </row>
    <row r="220" spans="1:7" ht="15">
      <c r="A220">
        <v>17118</v>
      </c>
      <c r="B220" t="s">
        <v>1608</v>
      </c>
      <c r="C220" t="s">
        <v>1099</v>
      </c>
      <c r="D220" t="s">
        <v>1570</v>
      </c>
      <c r="E220" t="s">
        <v>1609</v>
      </c>
      <c r="F220" t="s">
        <v>1102</v>
      </c>
      <c r="G220" t="str">
        <f>VLOOKUP(A220,'[1]Grades '!A:D,3,FALSE)</f>
        <v>C_14</v>
      </c>
    </row>
    <row r="221" spans="1:7" ht="15">
      <c r="A221">
        <v>14331</v>
      </c>
      <c r="B221" t="s">
        <v>1610</v>
      </c>
      <c r="C221" t="s">
        <v>1099</v>
      </c>
      <c r="D221" t="s">
        <v>1114</v>
      </c>
      <c r="E221" t="s">
        <v>1611</v>
      </c>
      <c r="F221" t="s">
        <v>1102</v>
      </c>
      <c r="G221" t="str">
        <f>VLOOKUP(A221,'[1]Grades '!A:D,3,FALSE)</f>
        <v>C_9</v>
      </c>
    </row>
    <row r="222" spans="1:7" ht="15">
      <c r="A222">
        <v>22131</v>
      </c>
      <c r="B222" t="s">
        <v>1612</v>
      </c>
      <c r="C222" t="s">
        <v>1099</v>
      </c>
      <c r="D222" s="154" t="s">
        <v>1114</v>
      </c>
      <c r="E222" t="s">
        <v>1613</v>
      </c>
      <c r="F222" t="s">
        <v>1102</v>
      </c>
      <c r="G222" t="str">
        <f>VLOOKUP(A222,'[1]Grades '!A:D,3,FALSE)</f>
        <v>C_20</v>
      </c>
    </row>
    <row r="223" spans="1:7" ht="15">
      <c r="A223">
        <v>75101</v>
      </c>
      <c r="B223" t="s">
        <v>1614</v>
      </c>
      <c r="C223" t="s">
        <v>1142</v>
      </c>
      <c r="D223" t="s">
        <v>1114</v>
      </c>
      <c r="E223" t="s">
        <v>1615</v>
      </c>
      <c r="F223" t="s">
        <v>1102</v>
      </c>
      <c r="G223" t="e">
        <f>VLOOKUP(A223,'[1]Grades '!A:D,3,FALSE)</f>
        <v>#N/A</v>
      </c>
    </row>
    <row r="224" spans="1:7" ht="15">
      <c r="A224">
        <v>75205</v>
      </c>
      <c r="B224" t="s">
        <v>1616</v>
      </c>
      <c r="C224" t="s">
        <v>1142</v>
      </c>
      <c r="D224" t="s">
        <v>1114</v>
      </c>
      <c r="E224" t="s">
        <v>1617</v>
      </c>
      <c r="F224" t="s">
        <v>1102</v>
      </c>
      <c r="G224" t="e">
        <f>VLOOKUP(A224,'[1]Grades '!A:D,3,FALSE)</f>
        <v>#N/A</v>
      </c>
    </row>
    <row r="225" spans="1:7" ht="15">
      <c r="A225">
        <v>75201</v>
      </c>
      <c r="B225" t="s">
        <v>1618</v>
      </c>
      <c r="C225" t="s">
        <v>1142</v>
      </c>
      <c r="D225" t="s">
        <v>256</v>
      </c>
      <c r="E225" t="s">
        <v>1619</v>
      </c>
      <c r="F225" t="s">
        <v>1102</v>
      </c>
      <c r="G225" t="e">
        <f>VLOOKUP(A225,'[1]Grades '!A:D,3,FALSE)</f>
        <v>#N/A</v>
      </c>
    </row>
    <row r="226" spans="1:7" ht="15">
      <c r="A226">
        <v>31626</v>
      </c>
      <c r="B226" t="s">
        <v>1620</v>
      </c>
      <c r="C226" t="s">
        <v>1099</v>
      </c>
      <c r="D226" t="s">
        <v>1114</v>
      </c>
      <c r="E226" t="s">
        <v>1621</v>
      </c>
      <c r="F226" t="s">
        <v>1102</v>
      </c>
      <c r="G226" t="str">
        <f>VLOOKUP(A226,'[1]Grades '!A:D,3,FALSE)</f>
        <v>C_20</v>
      </c>
    </row>
    <row r="227" spans="1:7" ht="15">
      <c r="A227">
        <v>32316</v>
      </c>
      <c r="B227" t="s">
        <v>1622</v>
      </c>
      <c r="C227" t="s">
        <v>1099</v>
      </c>
      <c r="D227" t="s">
        <v>1570</v>
      </c>
      <c r="E227" t="s">
        <v>1623</v>
      </c>
      <c r="F227" t="s">
        <v>1102</v>
      </c>
      <c r="G227" t="str">
        <f>VLOOKUP(A227,'[1]Grades '!A:D,3,FALSE)</f>
        <v>C_16</v>
      </c>
    </row>
    <row r="228" spans="1:7" ht="15">
      <c r="A228">
        <v>75104</v>
      </c>
      <c r="B228" t="s">
        <v>1624</v>
      </c>
      <c r="C228" t="s">
        <v>1142</v>
      </c>
      <c r="D228" t="s">
        <v>1114</v>
      </c>
      <c r="E228" t="s">
        <v>1625</v>
      </c>
      <c r="F228" t="s">
        <v>1102</v>
      </c>
      <c r="G228" t="e">
        <f>VLOOKUP(A228,'[1]Grades '!A:D,3,FALSE)</f>
        <v>#N/A</v>
      </c>
    </row>
    <row r="229" spans="1:7" ht="15">
      <c r="A229">
        <v>75107</v>
      </c>
      <c r="B229" t="s">
        <v>1626</v>
      </c>
      <c r="C229" t="s">
        <v>1142</v>
      </c>
      <c r="D229" t="s">
        <v>1114</v>
      </c>
      <c r="E229" t="s">
        <v>1627</v>
      </c>
      <c r="F229" t="s">
        <v>1102</v>
      </c>
      <c r="G229" t="e">
        <f>VLOOKUP(A229,'[1]Grades '!A:D,3,FALSE)</f>
        <v>#N/A</v>
      </c>
    </row>
    <row r="230" spans="1:7" ht="15">
      <c r="A230">
        <v>32343</v>
      </c>
      <c r="B230" t="s">
        <v>1628</v>
      </c>
      <c r="C230" t="s">
        <v>1099</v>
      </c>
      <c r="D230" t="s">
        <v>1567</v>
      </c>
      <c r="E230" t="s">
        <v>1629</v>
      </c>
      <c r="F230" t="s">
        <v>1102</v>
      </c>
      <c r="G230" t="str">
        <f>VLOOKUP(A230,'[1]Grades '!A:D,3,FALSE)</f>
        <v>C_14</v>
      </c>
    </row>
    <row r="231" spans="1:7" ht="15">
      <c r="A231">
        <v>75110</v>
      </c>
      <c r="B231" t="s">
        <v>1630</v>
      </c>
      <c r="C231" t="s">
        <v>1142</v>
      </c>
      <c r="D231" t="s">
        <v>1114</v>
      </c>
      <c r="E231" t="s">
        <v>1631</v>
      </c>
      <c r="F231" t="s">
        <v>1102</v>
      </c>
      <c r="G231" t="e">
        <f>VLOOKUP(A231,'[1]Grades '!A:D,3,FALSE)</f>
        <v>#N/A</v>
      </c>
    </row>
    <row r="232" spans="1:7" ht="15">
      <c r="A232">
        <v>75113</v>
      </c>
      <c r="B232" t="s">
        <v>1632</v>
      </c>
      <c r="C232" t="s">
        <v>1142</v>
      </c>
      <c r="D232" t="s">
        <v>1114</v>
      </c>
      <c r="E232" t="s">
        <v>1633</v>
      </c>
      <c r="F232" t="s">
        <v>1102</v>
      </c>
      <c r="G232" t="e">
        <f>VLOOKUP(A232,'[1]Grades '!A:D,3,FALSE)</f>
        <v>#N/A</v>
      </c>
    </row>
    <row r="233" spans="1:7" ht="15">
      <c r="A233">
        <v>71301</v>
      </c>
      <c r="B233" t="s">
        <v>1634</v>
      </c>
      <c r="C233" t="s">
        <v>1142</v>
      </c>
      <c r="D233" t="s">
        <v>1114</v>
      </c>
      <c r="E233" t="s">
        <v>1635</v>
      </c>
      <c r="F233" t="s">
        <v>1102</v>
      </c>
      <c r="G233" t="e">
        <f>VLOOKUP(A233,'[1]Grades '!A:D,3,FALSE)</f>
        <v>#N/A</v>
      </c>
    </row>
    <row r="234" spans="1:7" ht="15">
      <c r="A234">
        <v>75431</v>
      </c>
      <c r="B234" t="s">
        <v>1636</v>
      </c>
      <c r="C234" t="s">
        <v>1142</v>
      </c>
      <c r="D234" t="s">
        <v>1135</v>
      </c>
      <c r="E234" t="s">
        <v>1637</v>
      </c>
      <c r="F234" t="s">
        <v>1102</v>
      </c>
      <c r="G234" t="e">
        <f>VLOOKUP(A234,'[1]Grades '!A:D,3,FALSE)</f>
        <v>#N/A</v>
      </c>
    </row>
    <row r="235" spans="1:7" ht="15">
      <c r="A235">
        <v>17134</v>
      </c>
      <c r="B235" t="s">
        <v>1638</v>
      </c>
      <c r="C235" t="s">
        <v>1099</v>
      </c>
      <c r="D235" t="s">
        <v>1639</v>
      </c>
      <c r="E235" t="s">
        <v>1640</v>
      </c>
      <c r="F235" t="s">
        <v>1102</v>
      </c>
      <c r="G235" t="str">
        <f>VLOOKUP(A235,'[1]Grades '!A:D,3,FALSE)</f>
        <v>C_15</v>
      </c>
    </row>
    <row r="236" spans="1:7" ht="15">
      <c r="A236">
        <v>75116</v>
      </c>
      <c r="B236" t="s">
        <v>1641</v>
      </c>
      <c r="C236" t="s">
        <v>1142</v>
      </c>
      <c r="D236" t="s">
        <v>1597</v>
      </c>
      <c r="E236" t="s">
        <v>1642</v>
      </c>
      <c r="F236" t="s">
        <v>1102</v>
      </c>
      <c r="G236" t="e">
        <f>VLOOKUP(A236,'[1]Grades '!A:D,3,FALSE)</f>
        <v>#N/A</v>
      </c>
    </row>
    <row r="237" spans="1:7" ht="15">
      <c r="A237">
        <v>75119</v>
      </c>
      <c r="B237" t="s">
        <v>1643</v>
      </c>
      <c r="C237" t="s">
        <v>1142</v>
      </c>
      <c r="D237" t="s">
        <v>1597</v>
      </c>
      <c r="E237" t="s">
        <v>1644</v>
      </c>
      <c r="F237" t="s">
        <v>1102</v>
      </c>
      <c r="G237" t="e">
        <f>VLOOKUP(A237,'[1]Grades '!A:D,3,FALSE)</f>
        <v>#N/A</v>
      </c>
    </row>
    <row r="238" spans="1:7" ht="15">
      <c r="A238">
        <v>17215</v>
      </c>
      <c r="B238" t="s">
        <v>1645</v>
      </c>
      <c r="C238" t="s">
        <v>1099</v>
      </c>
      <c r="D238" t="s">
        <v>1570</v>
      </c>
      <c r="E238" t="s">
        <v>1646</v>
      </c>
      <c r="F238" t="s">
        <v>1102</v>
      </c>
      <c r="G238" t="str">
        <f>VLOOKUP(A238,'[1]Grades '!A:D,3,FALSE)</f>
        <v>C_23</v>
      </c>
    </row>
    <row r="239" spans="1:7" ht="15">
      <c r="A239">
        <v>17216</v>
      </c>
      <c r="B239" t="s">
        <v>1647</v>
      </c>
      <c r="C239" t="s">
        <v>1099</v>
      </c>
      <c r="D239" t="s">
        <v>1570</v>
      </c>
      <c r="E239" t="s">
        <v>1648</v>
      </c>
      <c r="F239" t="s">
        <v>1102</v>
      </c>
      <c r="G239" t="str">
        <f>VLOOKUP(A239,'[1]Grades '!A:D,3,FALSE)</f>
        <v>C_25</v>
      </c>
    </row>
    <row r="240" spans="1:7" ht="15">
      <c r="A240">
        <v>15141</v>
      </c>
      <c r="B240" t="s">
        <v>1649</v>
      </c>
      <c r="C240" t="s">
        <v>1099</v>
      </c>
      <c r="D240" t="s">
        <v>1114</v>
      </c>
      <c r="E240" t="s">
        <v>1650</v>
      </c>
      <c r="F240" t="s">
        <v>1102</v>
      </c>
      <c r="G240" t="str">
        <f>VLOOKUP(A240,'[1]Grades '!A:D,3,FALSE)</f>
        <v>C_16</v>
      </c>
    </row>
    <row r="241" spans="1:7" ht="15">
      <c r="A241">
        <v>15142</v>
      </c>
      <c r="B241" t="s">
        <v>1651</v>
      </c>
      <c r="C241" t="s">
        <v>1099</v>
      </c>
      <c r="D241" t="s">
        <v>1114</v>
      </c>
      <c r="E241" t="s">
        <v>1652</v>
      </c>
      <c r="F241" t="s">
        <v>1102</v>
      </c>
      <c r="G241" t="str">
        <f>VLOOKUP(A241,'[1]Grades '!A:D,3,FALSE)</f>
        <v>C_18</v>
      </c>
    </row>
    <row r="242" spans="1:7" ht="15">
      <c r="A242">
        <v>15143</v>
      </c>
      <c r="B242" t="s">
        <v>1653</v>
      </c>
      <c r="C242" t="s">
        <v>1099</v>
      </c>
      <c r="D242" t="s">
        <v>1114</v>
      </c>
      <c r="E242" t="s">
        <v>1654</v>
      </c>
      <c r="F242" t="s">
        <v>1102</v>
      </c>
      <c r="G242" t="str">
        <f>VLOOKUP(A242,'[1]Grades '!A:D,3,FALSE)</f>
        <v>C_20</v>
      </c>
    </row>
    <row r="243" spans="1:7" ht="15">
      <c r="A243">
        <v>32346</v>
      </c>
      <c r="B243" t="s">
        <v>1655</v>
      </c>
      <c r="C243" t="s">
        <v>1099</v>
      </c>
      <c r="D243" t="s">
        <v>1567</v>
      </c>
      <c r="E243" t="s">
        <v>1656</v>
      </c>
      <c r="F243" t="s">
        <v>1102</v>
      </c>
      <c r="G243" t="str">
        <f>VLOOKUP(A243,'[1]Grades '!A:D,3,FALSE)</f>
        <v>C_14</v>
      </c>
    </row>
    <row r="244" spans="1:7" ht="15">
      <c r="A244">
        <v>75434</v>
      </c>
      <c r="B244" t="s">
        <v>1657</v>
      </c>
      <c r="C244" t="s">
        <v>1142</v>
      </c>
      <c r="D244" t="s">
        <v>1135</v>
      </c>
      <c r="E244" t="s">
        <v>1658</v>
      </c>
      <c r="F244" t="s">
        <v>1102</v>
      </c>
      <c r="G244" t="e">
        <f>VLOOKUP(A244,'[1]Grades '!A:D,3,FALSE)</f>
        <v>#N/A</v>
      </c>
    </row>
    <row r="245" spans="1:7" ht="15">
      <c r="A245">
        <v>15216</v>
      </c>
      <c r="B245" t="s">
        <v>1659</v>
      </c>
      <c r="C245" t="s">
        <v>1099</v>
      </c>
      <c r="D245" t="s">
        <v>228</v>
      </c>
      <c r="E245" t="s">
        <v>1660</v>
      </c>
      <c r="F245" t="s">
        <v>1102</v>
      </c>
      <c r="G245" t="str">
        <f>VLOOKUP(A245,'[1]Grades '!A:D,3,FALSE)</f>
        <v>C_26</v>
      </c>
    </row>
    <row r="246" spans="1:7" ht="15">
      <c r="A246">
        <v>75122</v>
      </c>
      <c r="B246" t="s">
        <v>1661</v>
      </c>
      <c r="C246" t="s">
        <v>1142</v>
      </c>
      <c r="D246" t="s">
        <v>1662</v>
      </c>
      <c r="E246" t="s">
        <v>1663</v>
      </c>
      <c r="F246" t="s">
        <v>1102</v>
      </c>
      <c r="G246" t="e">
        <f>VLOOKUP(A246,'[1]Grades '!A:D,3,FALSE)</f>
        <v>#N/A</v>
      </c>
    </row>
    <row r="247" spans="1:7" ht="15">
      <c r="A247">
        <v>13340</v>
      </c>
      <c r="B247" t="s">
        <v>1664</v>
      </c>
      <c r="C247" t="s">
        <v>1099</v>
      </c>
      <c r="D247" t="s">
        <v>1570</v>
      </c>
      <c r="E247" t="s">
        <v>1665</v>
      </c>
      <c r="F247" t="s">
        <v>1102</v>
      </c>
      <c r="G247" t="str">
        <f>VLOOKUP(A247,'[1]Grades '!A:D,3,FALSE)</f>
        <v>C_23</v>
      </c>
    </row>
    <row r="248" spans="1:7" ht="15">
      <c r="A248">
        <v>75301</v>
      </c>
      <c r="B248" t="s">
        <v>1666</v>
      </c>
      <c r="C248" t="s">
        <v>1142</v>
      </c>
      <c r="D248" s="154" t="s">
        <v>1135</v>
      </c>
      <c r="E248" t="s">
        <v>1667</v>
      </c>
      <c r="F248" t="s">
        <v>1102</v>
      </c>
      <c r="G248" t="e">
        <f>VLOOKUP(A248,'[1]Grades '!A:D,3,FALSE)</f>
        <v>#N/A</v>
      </c>
    </row>
    <row r="249" spans="1:7" ht="15">
      <c r="A249">
        <v>75305</v>
      </c>
      <c r="B249" t="s">
        <v>1668</v>
      </c>
      <c r="C249" t="s">
        <v>1142</v>
      </c>
      <c r="D249" t="s">
        <v>1135</v>
      </c>
      <c r="E249" t="s">
        <v>1669</v>
      </c>
      <c r="F249" t="s">
        <v>1102</v>
      </c>
      <c r="G249" t="e">
        <f>VLOOKUP(A249,'[1]Grades '!A:D,3,FALSE)</f>
        <v>#N/A</v>
      </c>
    </row>
    <row r="250" spans="1:7" ht="15">
      <c r="A250">
        <v>42136</v>
      </c>
      <c r="B250" t="s">
        <v>1670</v>
      </c>
      <c r="C250" t="s">
        <v>1099</v>
      </c>
      <c r="D250" t="s">
        <v>1570</v>
      </c>
      <c r="E250" t="s">
        <v>1671</v>
      </c>
      <c r="F250" t="s">
        <v>1102</v>
      </c>
      <c r="G250" t="str">
        <f>VLOOKUP(A250,'[1]Grades '!A:D,3,FALSE)</f>
        <v>C_22</v>
      </c>
    </row>
    <row r="251" spans="1:7" ht="15">
      <c r="A251">
        <v>75125</v>
      </c>
      <c r="B251" t="s">
        <v>1672</v>
      </c>
      <c r="C251" t="s">
        <v>1142</v>
      </c>
      <c r="D251" t="s">
        <v>1600</v>
      </c>
      <c r="E251" t="s">
        <v>1673</v>
      </c>
      <c r="F251" t="s">
        <v>1102</v>
      </c>
      <c r="G251" t="e">
        <f>VLOOKUP(A251,'[1]Grades '!A:D,3,FALSE)</f>
        <v>#N/A</v>
      </c>
    </row>
    <row r="252" spans="1:7" ht="15">
      <c r="A252">
        <v>71305</v>
      </c>
      <c r="B252" t="s">
        <v>1674</v>
      </c>
      <c r="C252" t="s">
        <v>1142</v>
      </c>
      <c r="D252" t="s">
        <v>1600</v>
      </c>
      <c r="E252" t="s">
        <v>1675</v>
      </c>
      <c r="F252" t="s">
        <v>1102</v>
      </c>
      <c r="G252" t="e">
        <f>VLOOKUP(A252,'[1]Grades '!A:D,3,FALSE)</f>
        <v>#N/A</v>
      </c>
    </row>
    <row r="253" spans="1:7" ht="15">
      <c r="A253">
        <v>75437</v>
      </c>
      <c r="B253" t="s">
        <v>1676</v>
      </c>
      <c r="C253" t="s">
        <v>1142</v>
      </c>
      <c r="D253" t="s">
        <v>1135</v>
      </c>
      <c r="E253" t="s">
        <v>1677</v>
      </c>
      <c r="F253" t="s">
        <v>1102</v>
      </c>
      <c r="G253" t="e">
        <f>VLOOKUP(A253,'[1]Grades '!A:D,3,FALSE)</f>
        <v>#N/A</v>
      </c>
    </row>
    <row r="254" spans="1:7" ht="15">
      <c r="A254">
        <v>76110</v>
      </c>
      <c r="B254" t="s">
        <v>1678</v>
      </c>
      <c r="C254" t="s">
        <v>1142</v>
      </c>
      <c r="D254" t="s">
        <v>1114</v>
      </c>
      <c r="E254" t="s">
        <v>1679</v>
      </c>
      <c r="F254" t="s">
        <v>1102</v>
      </c>
      <c r="G254" t="e">
        <f>VLOOKUP(A254,'[1]Grades '!A:D,3,FALSE)</f>
        <v>#N/A</v>
      </c>
    </row>
    <row r="255" spans="1:7" ht="15">
      <c r="A255">
        <v>76105</v>
      </c>
      <c r="B255" t="s">
        <v>1680</v>
      </c>
      <c r="C255" t="s">
        <v>1142</v>
      </c>
      <c r="D255" t="s">
        <v>1114</v>
      </c>
      <c r="E255" t="s">
        <v>1681</v>
      </c>
      <c r="F255" t="s">
        <v>1102</v>
      </c>
      <c r="G255" t="e">
        <f>VLOOKUP(A255,'[1]Grades '!A:D,3,FALSE)</f>
        <v>#N/A</v>
      </c>
    </row>
    <row r="256" spans="1:7" ht="15">
      <c r="A256">
        <v>32361</v>
      </c>
      <c r="B256" t="s">
        <v>1682</v>
      </c>
      <c r="C256" t="s">
        <v>1099</v>
      </c>
      <c r="D256" t="s">
        <v>1570</v>
      </c>
      <c r="E256" t="s">
        <v>1683</v>
      </c>
      <c r="F256" t="s">
        <v>1102</v>
      </c>
      <c r="G256" t="str">
        <f>VLOOKUP(A256,'[1]Grades '!A:D,3,FALSE)</f>
        <v>C_12</v>
      </c>
    </row>
    <row r="257" spans="1:7" ht="15">
      <c r="A257">
        <v>32348</v>
      </c>
      <c r="B257" t="s">
        <v>1684</v>
      </c>
      <c r="C257" t="s">
        <v>1099</v>
      </c>
      <c r="D257" t="s">
        <v>1567</v>
      </c>
      <c r="E257" t="s">
        <v>1685</v>
      </c>
      <c r="F257" t="s">
        <v>1102</v>
      </c>
      <c r="G257" t="str">
        <f>VLOOKUP(A257,'[1]Grades '!A:D,3,FALSE)</f>
        <v>C_14</v>
      </c>
    </row>
    <row r="258" spans="1:7" ht="15">
      <c r="A258">
        <v>23221</v>
      </c>
      <c r="B258" t="s">
        <v>1686</v>
      </c>
      <c r="C258" t="s">
        <v>1099</v>
      </c>
      <c r="D258" t="s">
        <v>1114</v>
      </c>
      <c r="E258" t="s">
        <v>1687</v>
      </c>
      <c r="F258" t="s">
        <v>1102</v>
      </c>
      <c r="G258" t="str">
        <f>VLOOKUP(A258,'[1]Grades '!A:D,3,FALSE)</f>
        <v>C_13</v>
      </c>
    </row>
    <row r="259" spans="1:7" ht="15">
      <c r="A259">
        <v>23116</v>
      </c>
      <c r="B259" t="s">
        <v>1688</v>
      </c>
      <c r="C259" t="s">
        <v>1099</v>
      </c>
      <c r="D259" t="s">
        <v>1114</v>
      </c>
      <c r="E259" t="s">
        <v>1689</v>
      </c>
      <c r="F259" t="s">
        <v>1102</v>
      </c>
      <c r="G259" t="str">
        <f>VLOOKUP(A259,'[1]Grades '!A:D,3,FALSE)</f>
        <v>C_15</v>
      </c>
    </row>
    <row r="260" spans="1:7" ht="15">
      <c r="A260">
        <v>75128</v>
      </c>
      <c r="B260" t="s">
        <v>1690</v>
      </c>
      <c r="C260" t="s">
        <v>1142</v>
      </c>
      <c r="D260" t="s">
        <v>1691</v>
      </c>
      <c r="E260" t="s">
        <v>1692</v>
      </c>
      <c r="F260" t="s">
        <v>1102</v>
      </c>
      <c r="G260" t="e">
        <f>VLOOKUP(A260,'[1]Grades '!A:D,3,FALSE)</f>
        <v>#N/A</v>
      </c>
    </row>
    <row r="261" spans="1:7" ht="15">
      <c r="A261">
        <v>75440</v>
      </c>
      <c r="B261" t="s">
        <v>1693</v>
      </c>
      <c r="C261" t="s">
        <v>1142</v>
      </c>
      <c r="D261" t="s">
        <v>1114</v>
      </c>
      <c r="E261" t="s">
        <v>1694</v>
      </c>
      <c r="F261" t="s">
        <v>1102</v>
      </c>
      <c r="G261" t="e">
        <f>VLOOKUP(A261,'[1]Grades '!A:D,3,FALSE)</f>
        <v>#N/A</v>
      </c>
    </row>
    <row r="262" spans="1:7" ht="15">
      <c r="A262">
        <v>17136</v>
      </c>
      <c r="B262" t="s">
        <v>1695</v>
      </c>
      <c r="C262" t="s">
        <v>1099</v>
      </c>
      <c r="D262" t="s">
        <v>1570</v>
      </c>
      <c r="E262" t="s">
        <v>1696</v>
      </c>
      <c r="F262" t="s">
        <v>1102</v>
      </c>
      <c r="G262" t="str">
        <f>VLOOKUP(A262,'[1]Grades '!A:D,3,FALSE)</f>
        <v>C_15</v>
      </c>
    </row>
    <row r="263" spans="1:7" ht="15">
      <c r="A263">
        <v>17137</v>
      </c>
      <c r="B263" t="s">
        <v>1697</v>
      </c>
      <c r="C263" t="s">
        <v>1099</v>
      </c>
      <c r="D263" t="s">
        <v>1570</v>
      </c>
      <c r="E263" t="s">
        <v>1698</v>
      </c>
      <c r="F263" t="s">
        <v>1102</v>
      </c>
      <c r="G263" t="str">
        <f>VLOOKUP(A263,'[1]Grades '!A:D,3,FALSE)</f>
        <v>C_17</v>
      </c>
    </row>
    <row r="264" spans="1:7" ht="15">
      <c r="A264">
        <v>17138</v>
      </c>
      <c r="B264" t="s">
        <v>1699</v>
      </c>
      <c r="C264" t="s">
        <v>1099</v>
      </c>
      <c r="D264" t="s">
        <v>1570</v>
      </c>
      <c r="E264" t="s">
        <v>1700</v>
      </c>
      <c r="F264" t="s">
        <v>1102</v>
      </c>
      <c r="G264" t="str">
        <f>VLOOKUP(A264,'[1]Grades '!A:D,3,FALSE)</f>
        <v>C_19</v>
      </c>
    </row>
    <row r="265" spans="1:7" ht="15">
      <c r="A265">
        <v>17139</v>
      </c>
      <c r="B265" t="s">
        <v>1701</v>
      </c>
      <c r="C265" t="s">
        <v>1099</v>
      </c>
      <c r="D265" t="s">
        <v>1570</v>
      </c>
      <c r="E265" t="s">
        <v>1702</v>
      </c>
      <c r="F265" t="s">
        <v>1102</v>
      </c>
      <c r="G265" t="str">
        <f>VLOOKUP(A265,'[1]Grades '!A:D,3,FALSE)</f>
        <v>C_21</v>
      </c>
    </row>
    <row r="266" spans="1:7" ht="15">
      <c r="A266">
        <v>32331</v>
      </c>
      <c r="B266" t="s">
        <v>1703</v>
      </c>
      <c r="C266" t="s">
        <v>1099</v>
      </c>
      <c r="D266" t="s">
        <v>1570</v>
      </c>
      <c r="E266" t="s">
        <v>1704</v>
      </c>
      <c r="F266" t="s">
        <v>1102</v>
      </c>
      <c r="G266" t="str">
        <f>VLOOKUP(A266,'[1]Grades '!A:D,3,FALSE)</f>
        <v>C_11</v>
      </c>
    </row>
    <row r="267" spans="1:7" ht="15">
      <c r="A267">
        <v>32332</v>
      </c>
      <c r="B267" t="s">
        <v>1705</v>
      </c>
      <c r="C267" t="s">
        <v>1099</v>
      </c>
      <c r="D267" t="s">
        <v>1570</v>
      </c>
      <c r="E267" t="s">
        <v>1706</v>
      </c>
      <c r="F267" t="s">
        <v>1102</v>
      </c>
      <c r="G267" t="str">
        <f>VLOOKUP(A267,'[1]Grades '!A:D,3,FALSE)</f>
        <v>C_13</v>
      </c>
    </row>
    <row r="268" spans="1:7" ht="15">
      <c r="A268">
        <v>26216</v>
      </c>
      <c r="B268" t="s">
        <v>1707</v>
      </c>
      <c r="C268" t="s">
        <v>1099</v>
      </c>
      <c r="D268" t="s">
        <v>1114</v>
      </c>
      <c r="E268" t="s">
        <v>1708</v>
      </c>
      <c r="F268" t="s">
        <v>1102</v>
      </c>
      <c r="G268" t="str">
        <f>VLOOKUP(A268,'[1]Grades '!A:D,3,FALSE)</f>
        <v>C_18</v>
      </c>
    </row>
    <row r="269" spans="1:7" ht="15">
      <c r="A269">
        <v>75131</v>
      </c>
      <c r="B269" t="s">
        <v>1709</v>
      </c>
      <c r="C269" t="s">
        <v>1142</v>
      </c>
      <c r="D269" t="s">
        <v>1114</v>
      </c>
      <c r="E269" t="s">
        <v>1710</v>
      </c>
      <c r="F269" t="s">
        <v>1102</v>
      </c>
      <c r="G269" t="e">
        <f>VLOOKUP(A269,'[1]Grades '!A:D,3,FALSE)</f>
        <v>#N/A</v>
      </c>
    </row>
    <row r="270" spans="1:7" ht="15">
      <c r="A270">
        <v>75132</v>
      </c>
      <c r="B270" t="s">
        <v>1711</v>
      </c>
      <c r="C270" t="s">
        <v>1142</v>
      </c>
      <c r="D270" t="s">
        <v>1114</v>
      </c>
      <c r="E270" t="s">
        <v>1712</v>
      </c>
      <c r="F270" t="s">
        <v>1102</v>
      </c>
      <c r="G270" t="e">
        <f>VLOOKUP(A270,'[1]Grades '!A:D,3,FALSE)</f>
        <v>#N/A</v>
      </c>
    </row>
    <row r="271" spans="1:7" ht="15">
      <c r="A271">
        <v>72301</v>
      </c>
      <c r="B271" t="s">
        <v>1713</v>
      </c>
      <c r="C271" t="s">
        <v>1142</v>
      </c>
      <c r="D271" t="s">
        <v>1114</v>
      </c>
      <c r="E271" t="s">
        <v>1714</v>
      </c>
      <c r="F271" t="s">
        <v>1102</v>
      </c>
      <c r="G271" t="e">
        <f>VLOOKUP(A271,'[1]Grades '!A:D,3,FALSE)</f>
        <v>#N/A</v>
      </c>
    </row>
    <row r="272" spans="1:7" ht="15">
      <c r="A272">
        <v>75134</v>
      </c>
      <c r="B272" t="s">
        <v>1715</v>
      </c>
      <c r="C272" t="s">
        <v>1142</v>
      </c>
      <c r="D272" t="s">
        <v>1114</v>
      </c>
      <c r="E272" t="s">
        <v>1716</v>
      </c>
      <c r="F272" t="s">
        <v>1102</v>
      </c>
      <c r="G272" t="e">
        <f>VLOOKUP(A272,'[1]Grades '!A:D,3,FALSE)</f>
        <v>#N/A</v>
      </c>
    </row>
    <row r="273" spans="1:7" ht="15">
      <c r="A273">
        <v>43252</v>
      </c>
      <c r="B273" t="s">
        <v>1717</v>
      </c>
      <c r="C273" t="s">
        <v>1099</v>
      </c>
      <c r="D273" t="s">
        <v>1114</v>
      </c>
      <c r="E273" t="s">
        <v>1718</v>
      </c>
      <c r="F273" t="s">
        <v>1121</v>
      </c>
      <c r="G273" t="str">
        <f>VLOOKUP(A273,'[1]Grades '!A:D,3,FALSE)</f>
        <v>C_18</v>
      </c>
    </row>
    <row r="274" spans="1:7" ht="15">
      <c r="A274">
        <v>75443</v>
      </c>
      <c r="B274" t="s">
        <v>1719</v>
      </c>
      <c r="C274" t="s">
        <v>1142</v>
      </c>
      <c r="D274" t="s">
        <v>1114</v>
      </c>
      <c r="E274" t="s">
        <v>1720</v>
      </c>
      <c r="F274" t="s">
        <v>1102</v>
      </c>
      <c r="G274" t="e">
        <f>VLOOKUP(A274,'[1]Grades '!A:D,3,FALSE)</f>
        <v>#N/A</v>
      </c>
    </row>
    <row r="275" spans="1:7" ht="15">
      <c r="A275">
        <v>14321</v>
      </c>
      <c r="B275" t="s">
        <v>1721</v>
      </c>
      <c r="C275" t="s">
        <v>1099</v>
      </c>
      <c r="D275" t="s">
        <v>1114</v>
      </c>
      <c r="E275" t="s">
        <v>1722</v>
      </c>
      <c r="F275" t="s">
        <v>1102</v>
      </c>
      <c r="G275" t="str">
        <f>VLOOKUP(A275,'[1]Grades '!A:D,3,FALSE)</f>
        <v>C_11</v>
      </c>
    </row>
    <row r="276" spans="1:7" ht="15">
      <c r="A276">
        <v>17119</v>
      </c>
      <c r="B276" t="s">
        <v>1723</v>
      </c>
      <c r="C276" t="s">
        <v>1099</v>
      </c>
      <c r="D276" t="s">
        <v>1114</v>
      </c>
      <c r="E276" t="s">
        <v>1724</v>
      </c>
      <c r="F276" t="s">
        <v>1102</v>
      </c>
      <c r="G276" t="str">
        <f>VLOOKUP(A276,'[1]Grades '!A:D,3,FALSE)</f>
        <v>C_15</v>
      </c>
    </row>
    <row r="277" spans="1:7" ht="15">
      <c r="A277">
        <v>13230</v>
      </c>
      <c r="B277" t="s">
        <v>1725</v>
      </c>
      <c r="C277" t="s">
        <v>1099</v>
      </c>
      <c r="D277" t="s">
        <v>1114</v>
      </c>
      <c r="E277" t="s">
        <v>1726</v>
      </c>
      <c r="F277" t="s">
        <v>1102</v>
      </c>
      <c r="G277" t="str">
        <f>VLOOKUP(A277,'[1]Grades '!A:D,3,FALSE)</f>
        <v>C_28</v>
      </c>
    </row>
    <row r="278" spans="1:7" ht="15">
      <c r="A278">
        <v>75137</v>
      </c>
      <c r="B278" t="s">
        <v>1727</v>
      </c>
      <c r="C278" t="s">
        <v>1142</v>
      </c>
      <c r="D278" t="s">
        <v>1114</v>
      </c>
      <c r="E278" t="s">
        <v>1728</v>
      </c>
      <c r="F278" t="s">
        <v>1102</v>
      </c>
      <c r="G278" t="e">
        <f>VLOOKUP(A278,'[1]Grades '!A:D,3,FALSE)</f>
        <v>#N/A</v>
      </c>
    </row>
    <row r="279" spans="1:7" ht="15">
      <c r="A279">
        <v>75140</v>
      </c>
      <c r="B279" t="s">
        <v>1729</v>
      </c>
      <c r="C279" t="s">
        <v>1142</v>
      </c>
      <c r="D279" t="s">
        <v>1730</v>
      </c>
      <c r="E279" t="s">
        <v>1731</v>
      </c>
      <c r="F279" t="s">
        <v>1102</v>
      </c>
      <c r="G279" t="e">
        <f>VLOOKUP(A279,'[1]Grades '!A:D,3,FALSE)</f>
        <v>#N/A</v>
      </c>
    </row>
    <row r="280" spans="1:7" ht="15">
      <c r="A280">
        <v>14336</v>
      </c>
      <c r="B280" t="s">
        <v>1732</v>
      </c>
      <c r="C280" t="s">
        <v>1099</v>
      </c>
      <c r="D280" t="s">
        <v>1733</v>
      </c>
      <c r="E280" t="s">
        <v>1734</v>
      </c>
      <c r="F280" t="s">
        <v>1102</v>
      </c>
      <c r="G280" t="str">
        <f>VLOOKUP(A280,'[1]Grades '!A:D,3,FALSE)</f>
        <v>C_11</v>
      </c>
    </row>
    <row r="281" spans="1:7" ht="15">
      <c r="A281">
        <v>75446</v>
      </c>
      <c r="B281" t="s">
        <v>1735</v>
      </c>
      <c r="C281" t="s">
        <v>1142</v>
      </c>
      <c r="D281" t="s">
        <v>1114</v>
      </c>
      <c r="E281" t="s">
        <v>1736</v>
      </c>
      <c r="F281" t="s">
        <v>1102</v>
      </c>
      <c r="G281" t="e">
        <f>VLOOKUP(A281,'[1]Grades '!A:D,3,FALSE)</f>
        <v>#N/A</v>
      </c>
    </row>
    <row r="282" spans="1:7" ht="15">
      <c r="A282">
        <v>75143</v>
      </c>
      <c r="B282" t="s">
        <v>1737</v>
      </c>
      <c r="C282" t="s">
        <v>1142</v>
      </c>
      <c r="D282" t="s">
        <v>1114</v>
      </c>
      <c r="E282" t="s">
        <v>1738</v>
      </c>
      <c r="F282" t="s">
        <v>1102</v>
      </c>
      <c r="G282" t="e">
        <f>VLOOKUP(A282,'[1]Grades '!A:D,3,FALSE)</f>
        <v>#N/A</v>
      </c>
    </row>
    <row r="283" spans="1:7" ht="15">
      <c r="A283">
        <v>75146</v>
      </c>
      <c r="B283" t="s">
        <v>1739</v>
      </c>
      <c r="C283" t="s">
        <v>1142</v>
      </c>
      <c r="D283" t="s">
        <v>1114</v>
      </c>
      <c r="E283" t="s">
        <v>1740</v>
      </c>
      <c r="F283" t="s">
        <v>1102</v>
      </c>
      <c r="G283" t="e">
        <f>VLOOKUP(A283,'[1]Grades '!A:D,3,FALSE)</f>
        <v>#N/A</v>
      </c>
    </row>
    <row r="284" spans="1:7" ht="15">
      <c r="A284">
        <v>75149</v>
      </c>
      <c r="B284" t="s">
        <v>1741</v>
      </c>
      <c r="C284" t="s">
        <v>1142</v>
      </c>
      <c r="D284" t="s">
        <v>1570</v>
      </c>
      <c r="E284" t="s">
        <v>1742</v>
      </c>
      <c r="F284" t="s">
        <v>1102</v>
      </c>
      <c r="G284" t="e">
        <f>VLOOKUP(A284,'[1]Grades '!A:D,3,FALSE)</f>
        <v>#N/A</v>
      </c>
    </row>
    <row r="285" spans="1:7" ht="15">
      <c r="A285">
        <v>75152</v>
      </c>
      <c r="B285" t="s">
        <v>1743</v>
      </c>
      <c r="C285" t="s">
        <v>1142</v>
      </c>
      <c r="D285" t="s">
        <v>1114</v>
      </c>
      <c r="E285" t="s">
        <v>1744</v>
      </c>
      <c r="F285" t="s">
        <v>1102</v>
      </c>
      <c r="G285" t="e">
        <f>VLOOKUP(A285,'[1]Grades '!A:D,3,FALSE)</f>
        <v>#N/A</v>
      </c>
    </row>
    <row r="286" spans="1:7" ht="15">
      <c r="A286">
        <v>15321</v>
      </c>
      <c r="B286" t="s">
        <v>1745</v>
      </c>
      <c r="C286" t="s">
        <v>1099</v>
      </c>
      <c r="D286" t="s">
        <v>1578</v>
      </c>
      <c r="E286" t="s">
        <v>1746</v>
      </c>
      <c r="F286" t="s">
        <v>1102</v>
      </c>
      <c r="G286" t="str">
        <f>VLOOKUP(A286,'[1]Grades '!A:D,3,FALSE)</f>
        <v>C_22</v>
      </c>
    </row>
    <row r="287" spans="1:7" ht="15">
      <c r="A287">
        <v>15322</v>
      </c>
      <c r="B287" t="s">
        <v>1747</v>
      </c>
      <c r="C287" t="s">
        <v>1099</v>
      </c>
      <c r="D287" t="s">
        <v>1578</v>
      </c>
      <c r="E287" t="s">
        <v>1748</v>
      </c>
      <c r="F287" t="s">
        <v>1102</v>
      </c>
      <c r="G287" t="str">
        <f>VLOOKUP(A287,'[1]Grades '!A:D,3,FALSE)</f>
        <v>C_27</v>
      </c>
    </row>
    <row r="288" spans="1:7" ht="15">
      <c r="A288">
        <v>75155</v>
      </c>
      <c r="B288" t="s">
        <v>1749</v>
      </c>
      <c r="C288" t="s">
        <v>1142</v>
      </c>
      <c r="D288" t="s">
        <v>1114</v>
      </c>
      <c r="E288" t="s">
        <v>1750</v>
      </c>
      <c r="F288" t="s">
        <v>1102</v>
      </c>
      <c r="G288" t="e">
        <f>VLOOKUP(A288,'[1]Grades '!A:D,3,FALSE)</f>
        <v>#N/A</v>
      </c>
    </row>
    <row r="289" spans="1:7" ht="15">
      <c r="A289">
        <v>75158</v>
      </c>
      <c r="B289" t="s">
        <v>1751</v>
      </c>
      <c r="C289" t="s">
        <v>1142</v>
      </c>
      <c r="D289" t="s">
        <v>1114</v>
      </c>
      <c r="E289" t="s">
        <v>1752</v>
      </c>
      <c r="F289" t="s">
        <v>1102</v>
      </c>
      <c r="G289" t="e">
        <f>VLOOKUP(A289,'[1]Grades '!A:D,3,FALSE)</f>
        <v>#N/A</v>
      </c>
    </row>
    <row r="290" spans="1:7" ht="15">
      <c r="A290">
        <v>75161</v>
      </c>
      <c r="B290" t="s">
        <v>1753</v>
      </c>
      <c r="C290" t="s">
        <v>1142</v>
      </c>
      <c r="D290" t="s">
        <v>1754</v>
      </c>
      <c r="E290" t="s">
        <v>1755</v>
      </c>
      <c r="F290" t="s">
        <v>1102</v>
      </c>
      <c r="G290" t="e">
        <f>VLOOKUP(A290,'[1]Grades '!A:D,3,FALSE)</f>
        <v>#N/A</v>
      </c>
    </row>
    <row r="291" spans="1:7" ht="15">
      <c r="A291">
        <v>14156</v>
      </c>
      <c r="B291" t="s">
        <v>1756</v>
      </c>
      <c r="C291" t="s">
        <v>1099</v>
      </c>
      <c r="D291" t="s">
        <v>1114</v>
      </c>
      <c r="E291" t="s">
        <v>1757</v>
      </c>
      <c r="F291" t="s">
        <v>1121</v>
      </c>
      <c r="G291" t="str">
        <f>VLOOKUP(A291,'[1]Grades '!A:D,3,FALSE)</f>
        <v>C_11</v>
      </c>
    </row>
    <row r="292" spans="1:7" ht="15">
      <c r="A292">
        <v>43246</v>
      </c>
      <c r="B292" t="s">
        <v>1758</v>
      </c>
      <c r="C292" t="s">
        <v>1099</v>
      </c>
      <c r="D292" t="s">
        <v>1114</v>
      </c>
      <c r="E292" t="s">
        <v>1759</v>
      </c>
      <c r="F292" t="s">
        <v>1121</v>
      </c>
      <c r="G292" t="str">
        <f>VLOOKUP(A292,'[1]Grades '!A:D,3,FALSE)</f>
        <v>C_16</v>
      </c>
    </row>
    <row r="293" spans="1:7" ht="15">
      <c r="A293">
        <v>32321</v>
      </c>
      <c r="B293" t="s">
        <v>1760</v>
      </c>
      <c r="C293" t="s">
        <v>1099</v>
      </c>
      <c r="D293" t="s">
        <v>1114</v>
      </c>
      <c r="E293" t="s">
        <v>1761</v>
      </c>
      <c r="F293" t="s">
        <v>1102</v>
      </c>
      <c r="G293" t="str">
        <f>VLOOKUP(A293,'[1]Grades '!A:D,3,FALSE)</f>
        <v>C_12</v>
      </c>
    </row>
    <row r="294" spans="1:7" ht="15">
      <c r="A294">
        <v>32326</v>
      </c>
      <c r="B294" t="s">
        <v>1762</v>
      </c>
      <c r="C294" t="s">
        <v>1099</v>
      </c>
      <c r="D294" t="s">
        <v>1114</v>
      </c>
      <c r="E294" t="s">
        <v>1763</v>
      </c>
      <c r="F294" t="s">
        <v>1121</v>
      </c>
      <c r="G294" t="str">
        <f>VLOOKUP(A294,'[1]Grades '!A:D,3,FALSE)</f>
        <v>C_11</v>
      </c>
    </row>
    <row r="295" spans="1:7" ht="15">
      <c r="A295">
        <v>14346</v>
      </c>
      <c r="B295" t="s">
        <v>1764</v>
      </c>
      <c r="C295" t="s">
        <v>1099</v>
      </c>
      <c r="D295" t="s">
        <v>1114</v>
      </c>
      <c r="E295" t="s">
        <v>1765</v>
      </c>
      <c r="F295" t="s">
        <v>1102</v>
      </c>
      <c r="G295" t="str">
        <f>VLOOKUP(A295,'[1]Grades '!A:D,3,FALSE)</f>
        <v>C_13</v>
      </c>
    </row>
    <row r="296" spans="1:7" ht="15">
      <c r="A296">
        <v>75167</v>
      </c>
      <c r="B296" t="s">
        <v>1766</v>
      </c>
      <c r="C296" t="s">
        <v>1142</v>
      </c>
      <c r="D296" t="s">
        <v>1114</v>
      </c>
      <c r="E296" t="s">
        <v>1767</v>
      </c>
      <c r="F296" t="s">
        <v>1102</v>
      </c>
      <c r="G296" t="e">
        <f>VLOOKUP(A296,'[1]Grades '!A:D,3,FALSE)</f>
        <v>#N/A</v>
      </c>
    </row>
    <row r="297" spans="1:7" ht="15">
      <c r="A297">
        <v>75164</v>
      </c>
      <c r="B297" t="s">
        <v>1768</v>
      </c>
      <c r="C297" t="s">
        <v>1142</v>
      </c>
      <c r="D297" t="s">
        <v>1114</v>
      </c>
      <c r="E297" t="s">
        <v>1769</v>
      </c>
      <c r="F297" t="s">
        <v>1102</v>
      </c>
      <c r="G297" t="e">
        <f>VLOOKUP(A297,'[1]Grades '!A:D,3,FALSE)</f>
        <v>#N/A</v>
      </c>
    </row>
    <row r="298" spans="1:7" ht="15">
      <c r="A298">
        <v>75449</v>
      </c>
      <c r="B298" t="s">
        <v>1770</v>
      </c>
      <c r="C298" t="s">
        <v>1142</v>
      </c>
      <c r="D298" t="s">
        <v>1135</v>
      </c>
      <c r="E298" t="s">
        <v>1771</v>
      </c>
      <c r="F298" t="s">
        <v>1102</v>
      </c>
      <c r="G298" t="e">
        <f>VLOOKUP(A298,'[1]Grades '!A:D,3,FALSE)</f>
        <v>#N/A</v>
      </c>
    </row>
    <row r="299" spans="1:7" ht="15">
      <c r="A299">
        <v>72101</v>
      </c>
      <c r="B299" t="s">
        <v>1772</v>
      </c>
      <c r="C299" t="s">
        <v>1142</v>
      </c>
      <c r="D299" t="s">
        <v>1114</v>
      </c>
      <c r="E299" t="s">
        <v>1773</v>
      </c>
      <c r="F299" t="s">
        <v>1102</v>
      </c>
      <c r="G299" t="e">
        <f>VLOOKUP(A299,'[1]Grades '!A:D,3,FALSE)</f>
        <v>#N/A</v>
      </c>
    </row>
    <row r="300" spans="1:7" ht="15">
      <c r="A300">
        <v>75452</v>
      </c>
      <c r="B300" t="s">
        <v>1774</v>
      </c>
      <c r="C300" t="s">
        <v>1142</v>
      </c>
      <c r="D300" t="s">
        <v>1148</v>
      </c>
      <c r="E300" t="s">
        <v>1775</v>
      </c>
      <c r="F300" t="s">
        <v>1102</v>
      </c>
      <c r="G300" t="e">
        <f>VLOOKUP(A300,'[1]Grades '!A:D,3,FALSE)</f>
        <v>#N/A</v>
      </c>
    </row>
    <row r="301" spans="1:7" ht="15">
      <c r="A301">
        <v>76115</v>
      </c>
      <c r="B301" t="s">
        <v>1776</v>
      </c>
      <c r="C301" t="s">
        <v>1142</v>
      </c>
      <c r="D301" t="s">
        <v>1114</v>
      </c>
      <c r="E301" t="s">
        <v>1777</v>
      </c>
      <c r="F301" t="s">
        <v>1102</v>
      </c>
      <c r="G301" t="e">
        <f>VLOOKUP(A301,'[1]Grades '!A:D,3,FALSE)</f>
        <v>#N/A</v>
      </c>
    </row>
    <row r="302" spans="1:7" ht="15">
      <c r="A302">
        <v>13221</v>
      </c>
      <c r="B302" t="s">
        <v>1778</v>
      </c>
      <c r="C302" t="s">
        <v>1099</v>
      </c>
      <c r="D302" t="s">
        <v>1135</v>
      </c>
      <c r="E302" t="s">
        <v>1779</v>
      </c>
      <c r="F302" t="s">
        <v>1102</v>
      </c>
      <c r="G302" t="str">
        <f>VLOOKUP(A302,'[1]Grades '!A:D,3,FALSE)</f>
        <v>C_25</v>
      </c>
    </row>
    <row r="303" spans="1:7" ht="15">
      <c r="A303">
        <v>75173</v>
      </c>
      <c r="B303" t="s">
        <v>1780</v>
      </c>
      <c r="C303" t="s">
        <v>1142</v>
      </c>
      <c r="D303" s="154" t="s">
        <v>1114</v>
      </c>
      <c r="E303" t="s">
        <v>1781</v>
      </c>
      <c r="F303" t="s">
        <v>1102</v>
      </c>
      <c r="G303" t="e">
        <f>VLOOKUP(A303,'[1]Grades '!A:D,3,FALSE)</f>
        <v>#N/A</v>
      </c>
    </row>
    <row r="304" spans="1:7" ht="15">
      <c r="A304">
        <v>15238</v>
      </c>
      <c r="B304" t="s">
        <v>1782</v>
      </c>
      <c r="C304" t="s">
        <v>1099</v>
      </c>
      <c r="D304" t="s">
        <v>1783</v>
      </c>
      <c r="E304" t="s">
        <v>1784</v>
      </c>
      <c r="F304" t="s">
        <v>1102</v>
      </c>
      <c r="G304" t="str">
        <f>VLOOKUP(A304,'[1]Grades '!A:D,3,FALSE)</f>
        <v>C_21</v>
      </c>
    </row>
    <row r="305" spans="1:7" ht="15">
      <c r="A305">
        <v>14406</v>
      </c>
      <c r="B305" t="s">
        <v>1785</v>
      </c>
      <c r="C305" t="s">
        <v>1099</v>
      </c>
      <c r="D305" t="s">
        <v>1786</v>
      </c>
      <c r="E305" t="s">
        <v>1787</v>
      </c>
      <c r="F305" t="s">
        <v>1121</v>
      </c>
      <c r="G305" t="str">
        <f>VLOOKUP(A305,'[1]Grades '!A:D,3,FALSE)</f>
        <v>C_23</v>
      </c>
    </row>
    <row r="306" spans="1:7" ht="15">
      <c r="A306">
        <v>43116</v>
      </c>
      <c r="B306" t="s">
        <v>1788</v>
      </c>
      <c r="C306" t="s">
        <v>1099</v>
      </c>
      <c r="D306" t="s">
        <v>1789</v>
      </c>
      <c r="E306" t="s">
        <v>1790</v>
      </c>
      <c r="F306" t="s">
        <v>1102</v>
      </c>
      <c r="G306" t="str">
        <f>VLOOKUP(A306,'[1]Grades '!A:D,3,FALSE)</f>
        <v>C_11</v>
      </c>
    </row>
    <row r="307" spans="1:7" ht="15">
      <c r="A307">
        <v>90811</v>
      </c>
      <c r="B307" s="5" t="s">
        <v>1791</v>
      </c>
      <c r="C307" t="s">
        <v>1099</v>
      </c>
      <c r="E307" t="s">
        <v>1792</v>
      </c>
      <c r="F307" t="s">
        <v>1102</v>
      </c>
      <c r="G307" t="s">
        <v>1793</v>
      </c>
    </row>
    <row r="308" spans="1:7" ht="15">
      <c r="A308">
        <v>24116</v>
      </c>
      <c r="B308" t="s">
        <v>1794</v>
      </c>
      <c r="C308" t="s">
        <v>1099</v>
      </c>
      <c r="D308" t="s">
        <v>1795</v>
      </c>
      <c r="E308" t="s">
        <v>1796</v>
      </c>
      <c r="F308" t="s">
        <v>1121</v>
      </c>
      <c r="G308" t="str">
        <f>VLOOKUP(A308,'[1]Grades '!A:D,3,FALSE)</f>
        <v>C_6</v>
      </c>
    </row>
    <row r="309" spans="1:7" ht="15">
      <c r="A309">
        <v>90410</v>
      </c>
      <c r="B309" t="s">
        <v>1797</v>
      </c>
      <c r="C309" t="s">
        <v>1099</v>
      </c>
      <c r="D309" t="s">
        <v>1163</v>
      </c>
      <c r="E309" t="s">
        <v>1798</v>
      </c>
      <c r="F309" t="s">
        <v>1102</v>
      </c>
      <c r="G309" t="str">
        <f>VLOOKUP(A309,'[1]Grades '!A:D,3,FALSE)</f>
        <v>Instructor</v>
      </c>
    </row>
    <row r="310" spans="1:7" ht="15">
      <c r="A310">
        <v>90430</v>
      </c>
      <c r="B310" t="s">
        <v>1799</v>
      </c>
      <c r="C310" t="s">
        <v>1099</v>
      </c>
      <c r="D310" t="s">
        <v>1163</v>
      </c>
      <c r="E310" t="s">
        <v>1800</v>
      </c>
      <c r="F310" t="s">
        <v>1102</v>
      </c>
      <c r="G310" t="str">
        <f>VLOOKUP(A310,'[1]Grades '!A:D,3,FALSE)</f>
        <v>CatedraticoAsociado</v>
      </c>
    </row>
    <row r="311" spans="1:7" ht="15">
      <c r="A311">
        <v>90420</v>
      </c>
      <c r="B311" t="s">
        <v>1801</v>
      </c>
      <c r="C311" t="s">
        <v>1099</v>
      </c>
      <c r="D311" t="s">
        <v>1163</v>
      </c>
      <c r="E311" t="s">
        <v>1802</v>
      </c>
      <c r="F311" t="s">
        <v>1102</v>
      </c>
      <c r="G311" t="str">
        <f>VLOOKUP(A311,'[1]Grades '!A:D,3,FALSE)</f>
        <v>CatedraticoAuxiliar</v>
      </c>
    </row>
    <row r="312" spans="1:7" ht="15">
      <c r="A312">
        <v>90440</v>
      </c>
      <c r="B312" t="s">
        <v>1803</v>
      </c>
      <c r="C312" t="s">
        <v>1099</v>
      </c>
      <c r="D312" t="s">
        <v>1163</v>
      </c>
      <c r="E312" t="s">
        <v>1804</v>
      </c>
      <c r="F312" t="s">
        <v>1102</v>
      </c>
      <c r="G312" t="str">
        <f>VLOOKUP(A312,'[1]Grades '!A:D,3,FALSE)</f>
        <v>Catedratico</v>
      </c>
    </row>
    <row r="313" spans="1:7" ht="15">
      <c r="A313">
        <v>13306</v>
      </c>
      <c r="B313" t="s">
        <v>1805</v>
      </c>
      <c r="C313" t="s">
        <v>1099</v>
      </c>
      <c r="D313" t="s">
        <v>1806</v>
      </c>
      <c r="E313" t="s">
        <v>1807</v>
      </c>
      <c r="F313" t="s">
        <v>1121</v>
      </c>
      <c r="G313" t="str">
        <f>VLOOKUP(A313,'[1]Grades '!A:D,3,FALSE)</f>
        <v>C_14</v>
      </c>
    </row>
    <row r="314" spans="1:7" ht="15">
      <c r="A314">
        <v>13307</v>
      </c>
      <c r="B314" t="s">
        <v>1808</v>
      </c>
      <c r="C314" t="s">
        <v>1099</v>
      </c>
      <c r="D314" t="s">
        <v>1806</v>
      </c>
      <c r="E314" t="s">
        <v>1809</v>
      </c>
      <c r="F314" t="s">
        <v>1121</v>
      </c>
      <c r="G314" t="str">
        <f>VLOOKUP(A314,'[1]Grades '!A:D,3,FALSE)</f>
        <v>C_15</v>
      </c>
    </row>
    <row r="315" spans="1:7" ht="15">
      <c r="A315">
        <v>14416</v>
      </c>
      <c r="B315" t="s">
        <v>1810</v>
      </c>
      <c r="C315" t="s">
        <v>1099</v>
      </c>
      <c r="D315" t="s">
        <v>238</v>
      </c>
      <c r="E315" t="s">
        <v>1811</v>
      </c>
      <c r="F315" t="s">
        <v>1121</v>
      </c>
      <c r="G315" t="str">
        <f>VLOOKUP(A315,'[1]Grades '!A:D,3,FALSE)</f>
        <v>C_27</v>
      </c>
    </row>
    <row r="316" spans="1:7" ht="15">
      <c r="A316">
        <v>31601</v>
      </c>
      <c r="B316" t="s">
        <v>1812</v>
      </c>
      <c r="C316" t="s">
        <v>1099</v>
      </c>
      <c r="D316" t="s">
        <v>1813</v>
      </c>
      <c r="E316" t="s">
        <v>1814</v>
      </c>
      <c r="F316" t="s">
        <v>1102</v>
      </c>
      <c r="G316" t="str">
        <f>VLOOKUP(A316,'[1]Grades '!A:D,3,FALSE)</f>
        <v>C_12</v>
      </c>
    </row>
    <row r="317" spans="1:7" ht="15">
      <c r="A317">
        <v>31602</v>
      </c>
      <c r="B317" t="s">
        <v>1815</v>
      </c>
      <c r="C317" t="s">
        <v>1099</v>
      </c>
      <c r="D317" t="s">
        <v>1813</v>
      </c>
      <c r="E317" t="s">
        <v>1816</v>
      </c>
      <c r="F317" t="s">
        <v>1102</v>
      </c>
      <c r="G317" t="str">
        <f>VLOOKUP(A317,'[1]Grades '!A:D,3,FALSE)</f>
        <v>C_15</v>
      </c>
    </row>
    <row r="318" spans="1:7" ht="15">
      <c r="A318">
        <v>31603</v>
      </c>
      <c r="B318" t="s">
        <v>1817</v>
      </c>
      <c r="C318" t="s">
        <v>1099</v>
      </c>
      <c r="D318" t="s">
        <v>1813</v>
      </c>
      <c r="E318" t="s">
        <v>1818</v>
      </c>
      <c r="F318" t="s">
        <v>1102</v>
      </c>
      <c r="G318" t="str">
        <f>VLOOKUP(A318,'[1]Grades '!A:D,3,FALSE)</f>
        <v>C_16</v>
      </c>
    </row>
    <row r="319" spans="1:7" ht="15">
      <c r="A319">
        <v>13233</v>
      </c>
      <c r="B319" t="s">
        <v>1819</v>
      </c>
      <c r="C319" t="s">
        <v>1099</v>
      </c>
      <c r="D319" t="s">
        <v>1820</v>
      </c>
      <c r="E319" t="s">
        <v>1821</v>
      </c>
      <c r="F319" t="s">
        <v>1121</v>
      </c>
      <c r="G319" t="str">
        <f>VLOOKUP(A319,'[1]Grades '!A:D,3,FALSE)</f>
        <v>C_22</v>
      </c>
    </row>
    <row r="320" spans="1:7" ht="15">
      <c r="A320">
        <v>24201</v>
      </c>
      <c r="B320" t="s">
        <v>1822</v>
      </c>
      <c r="C320" t="s">
        <v>1099</v>
      </c>
      <c r="D320" t="s">
        <v>1823</v>
      </c>
      <c r="E320" t="s">
        <v>1824</v>
      </c>
      <c r="F320" t="s">
        <v>1121</v>
      </c>
      <c r="G320" t="str">
        <f>VLOOKUP(A320,'[1]Grades '!A:D,3,FALSE)</f>
        <v>C_6</v>
      </c>
    </row>
    <row r="321" spans="1:7" ht="15">
      <c r="A321">
        <v>24202</v>
      </c>
      <c r="B321" t="s">
        <v>1825</v>
      </c>
      <c r="C321" t="s">
        <v>1099</v>
      </c>
      <c r="D321" t="s">
        <v>1823</v>
      </c>
      <c r="E321" t="s">
        <v>1826</v>
      </c>
      <c r="F321" t="s">
        <v>1121</v>
      </c>
      <c r="G321" t="str">
        <f>VLOOKUP(A321,'[1]Grades '!A:D,3,FALSE)</f>
        <v>C_7</v>
      </c>
    </row>
    <row r="322" spans="1:7" ht="15">
      <c r="A322">
        <v>41166</v>
      </c>
      <c r="B322" t="s">
        <v>1827</v>
      </c>
      <c r="C322" t="s">
        <v>1099</v>
      </c>
      <c r="D322" t="s">
        <v>1828</v>
      </c>
      <c r="E322" t="s">
        <v>1829</v>
      </c>
      <c r="F322" t="s">
        <v>1121</v>
      </c>
      <c r="G322" t="str">
        <f>VLOOKUP(A322,'[1]Grades '!A:D,3,FALSE)</f>
        <v>C_6</v>
      </c>
    </row>
    <row r="323" spans="1:7" ht="15">
      <c r="A323">
        <v>12206</v>
      </c>
      <c r="B323" t="s">
        <v>1830</v>
      </c>
      <c r="C323" t="s">
        <v>1099</v>
      </c>
      <c r="D323" t="s">
        <v>1831</v>
      </c>
      <c r="E323" t="s">
        <v>1832</v>
      </c>
      <c r="F323" t="s">
        <v>1121</v>
      </c>
      <c r="G323" t="str">
        <f>VLOOKUP(A323,'[1]Grades '!A:D,3,FALSE)</f>
        <v>C_6</v>
      </c>
    </row>
    <row r="324" spans="1:7" ht="15">
      <c r="A324">
        <v>23206</v>
      </c>
      <c r="B324" t="s">
        <v>1833</v>
      </c>
      <c r="C324" t="s">
        <v>1099</v>
      </c>
      <c r="D324" s="154" t="s">
        <v>1834</v>
      </c>
      <c r="E324" t="s">
        <v>1835</v>
      </c>
      <c r="F324" t="s">
        <v>1121</v>
      </c>
      <c r="G324" t="str">
        <f>VLOOKUP(A324,'[1]Grades '!A:D,3,FALSE)</f>
        <v>C_5</v>
      </c>
    </row>
    <row r="325" spans="1:7" ht="15">
      <c r="A325">
        <v>41122</v>
      </c>
      <c r="B325" t="s">
        <v>1836</v>
      </c>
      <c r="C325" t="s">
        <v>1099</v>
      </c>
      <c r="D325" t="s">
        <v>1831</v>
      </c>
      <c r="E325" t="s">
        <v>1837</v>
      </c>
      <c r="F325" t="s">
        <v>1121</v>
      </c>
      <c r="G325" t="str">
        <f>VLOOKUP(A325,'[1]Grades '!A:D,3,FALSE)</f>
        <v>C_7</v>
      </c>
    </row>
    <row r="326" spans="1:7" ht="15">
      <c r="A326">
        <v>24511</v>
      </c>
      <c r="B326" t="s">
        <v>1838</v>
      </c>
      <c r="C326" t="s">
        <v>1099</v>
      </c>
      <c r="D326" t="s">
        <v>1839</v>
      </c>
      <c r="E326" t="s">
        <v>1840</v>
      </c>
      <c r="F326" t="s">
        <v>1121</v>
      </c>
      <c r="G326" t="str">
        <f>VLOOKUP(A326,'[1]Grades '!A:D,3,FALSE)</f>
        <v>C_6</v>
      </c>
    </row>
    <row r="327" spans="1:7" ht="15">
      <c r="A327">
        <v>31108</v>
      </c>
      <c r="B327" t="s">
        <v>1841</v>
      </c>
      <c r="C327" t="s">
        <v>1099</v>
      </c>
      <c r="D327" t="s">
        <v>1842</v>
      </c>
      <c r="E327" t="s">
        <v>1843</v>
      </c>
      <c r="F327" t="s">
        <v>1121</v>
      </c>
      <c r="G327" t="str">
        <f>VLOOKUP(A327,'[1]Grades '!A:D,3,FALSE)</f>
        <v>C_9</v>
      </c>
    </row>
    <row r="328" spans="1:7" ht="15">
      <c r="A328">
        <v>31116</v>
      </c>
      <c r="B328" t="s">
        <v>1844</v>
      </c>
      <c r="C328" t="s">
        <v>1099</v>
      </c>
      <c r="D328" t="s">
        <v>1845</v>
      </c>
      <c r="E328" t="s">
        <v>1846</v>
      </c>
      <c r="F328" t="s">
        <v>1102</v>
      </c>
      <c r="G328" t="str">
        <f>VLOOKUP(A328,'[1]Grades '!A:D,3,FALSE)</f>
        <v>C_16</v>
      </c>
    </row>
    <row r="329" spans="1:7" ht="15">
      <c r="A329">
        <v>31111</v>
      </c>
      <c r="B329" t="s">
        <v>1847</v>
      </c>
      <c r="C329" t="s">
        <v>1099</v>
      </c>
      <c r="D329" t="s">
        <v>1848</v>
      </c>
      <c r="E329" t="s">
        <v>1849</v>
      </c>
      <c r="F329" t="s">
        <v>1102</v>
      </c>
      <c r="G329" t="str">
        <f>VLOOKUP(A329,'[1]Grades '!A:D,3,FALSE)</f>
        <v>C_13</v>
      </c>
    </row>
    <row r="330" spans="1:7" ht="15">
      <c r="A330">
        <v>31106</v>
      </c>
      <c r="B330" t="s">
        <v>1850</v>
      </c>
      <c r="C330" t="s">
        <v>1099</v>
      </c>
      <c r="D330" t="s">
        <v>1851</v>
      </c>
      <c r="E330" t="s">
        <v>1852</v>
      </c>
      <c r="F330" t="s">
        <v>1121</v>
      </c>
      <c r="G330" t="str">
        <f>VLOOKUP(A330,'[1]Grades '!A:D,3,FALSE)</f>
        <v>C_6</v>
      </c>
    </row>
    <row r="331" spans="1:7" ht="15">
      <c r="A331">
        <v>32356</v>
      </c>
      <c r="B331" t="s">
        <v>1853</v>
      </c>
      <c r="C331" t="s">
        <v>1099</v>
      </c>
      <c r="D331" t="s">
        <v>1854</v>
      </c>
      <c r="E331" t="s">
        <v>1855</v>
      </c>
      <c r="F331" t="s">
        <v>1121</v>
      </c>
      <c r="G331" t="str">
        <f>VLOOKUP(A331,'[1]Grades '!A:D,3,FALSE)</f>
        <v>C_8</v>
      </c>
    </row>
    <row r="332" spans="1:7" ht="15">
      <c r="A332">
        <v>31101</v>
      </c>
      <c r="B332" t="s">
        <v>1856</v>
      </c>
      <c r="C332" t="s">
        <v>1099</v>
      </c>
      <c r="D332" t="s">
        <v>1857</v>
      </c>
      <c r="E332" t="s">
        <v>1858</v>
      </c>
      <c r="F332" t="s">
        <v>1121</v>
      </c>
      <c r="G332" t="str">
        <f>VLOOKUP(A332,'[1]Grades '!A:D,3,FALSE)</f>
        <v>C_1</v>
      </c>
    </row>
    <row r="333" spans="1:7" ht="15">
      <c r="A333">
        <v>90210</v>
      </c>
      <c r="B333" t="s">
        <v>1859</v>
      </c>
      <c r="C333" t="s">
        <v>1099</v>
      </c>
      <c r="D333" t="s">
        <v>1860</v>
      </c>
      <c r="E333" t="s">
        <v>1861</v>
      </c>
      <c r="F333" t="s">
        <v>1102</v>
      </c>
      <c r="G333" t="str">
        <f>VLOOKUP(A333,'[1]Grades '!A:D,3,FALSE)</f>
        <v>Instructor</v>
      </c>
    </row>
    <row r="334" spans="1:7" ht="15">
      <c r="A334">
        <v>90230</v>
      </c>
      <c r="B334" t="s">
        <v>1862</v>
      </c>
      <c r="C334" t="s">
        <v>1099</v>
      </c>
      <c r="D334" t="s">
        <v>1860</v>
      </c>
      <c r="E334" t="s">
        <v>1863</v>
      </c>
      <c r="F334" t="s">
        <v>1102</v>
      </c>
      <c r="G334" t="str">
        <f>VLOOKUP(A334,'[1]Grades '!A:D,3,FALSE)</f>
        <v>CatedraticoAsociado</v>
      </c>
    </row>
    <row r="335" spans="1:7" ht="15">
      <c r="A335">
        <v>90220</v>
      </c>
      <c r="B335" t="s">
        <v>1864</v>
      </c>
      <c r="C335" t="s">
        <v>1099</v>
      </c>
      <c r="D335" t="s">
        <v>1860</v>
      </c>
      <c r="E335" t="s">
        <v>1865</v>
      </c>
      <c r="F335" t="s">
        <v>1102</v>
      </c>
      <c r="G335" t="str">
        <f>VLOOKUP(A335,'[1]Grades '!A:D,3,FALSE)</f>
        <v>CatedraticoAuxiliar</v>
      </c>
    </row>
    <row r="336" spans="1:7" ht="15">
      <c r="A336">
        <v>90240</v>
      </c>
      <c r="B336" t="s">
        <v>808</v>
      </c>
      <c r="C336" t="s">
        <v>1099</v>
      </c>
      <c r="D336" t="s">
        <v>1860</v>
      </c>
      <c r="E336" t="s">
        <v>1866</v>
      </c>
      <c r="F336" t="s">
        <v>1102</v>
      </c>
      <c r="G336" t="str">
        <f>VLOOKUP(A336,'[1]Grades '!A:D,3,FALSE)</f>
        <v>Catedratico</v>
      </c>
    </row>
    <row r="337" spans="1:7" ht="15">
      <c r="A337">
        <v>44110</v>
      </c>
      <c r="B337" t="s">
        <v>1867</v>
      </c>
      <c r="C337" t="s">
        <v>1099</v>
      </c>
      <c r="D337" t="s">
        <v>1868</v>
      </c>
      <c r="E337" t="s">
        <v>1869</v>
      </c>
      <c r="F337" t="s">
        <v>1121</v>
      </c>
      <c r="G337" t="str">
        <f>VLOOKUP(A337,'[1]Grades '!A:D,3,FALSE)</f>
        <v>C_17</v>
      </c>
    </row>
    <row r="338" spans="1:7" ht="15">
      <c r="A338">
        <v>74120</v>
      </c>
      <c r="B338" t="s">
        <v>1870</v>
      </c>
      <c r="C338" t="s">
        <v>1142</v>
      </c>
      <c r="D338" t="s">
        <v>1871</v>
      </c>
      <c r="E338" t="s">
        <v>1872</v>
      </c>
      <c r="F338" t="s">
        <v>1102</v>
      </c>
      <c r="G338" t="e">
        <f>VLOOKUP(A338,'[1]Grades '!A:D,3,FALSE)</f>
        <v>#N/A</v>
      </c>
    </row>
    <row r="339" spans="1:7" ht="15">
      <c r="A339">
        <v>24361</v>
      </c>
      <c r="B339" t="s">
        <v>1873</v>
      </c>
      <c r="C339" t="s">
        <v>1099</v>
      </c>
      <c r="D339" t="s">
        <v>1874</v>
      </c>
      <c r="E339" t="s">
        <v>1875</v>
      </c>
      <c r="F339" t="s">
        <v>1121</v>
      </c>
      <c r="G339" t="str">
        <f>VLOOKUP(A339,'[1]Grades '!A:D,3,FALSE)</f>
        <v>C_7</v>
      </c>
    </row>
    <row r="340" spans="1:7" ht="15">
      <c r="A340">
        <v>24362</v>
      </c>
      <c r="B340" t="s">
        <v>1876</v>
      </c>
      <c r="C340" t="s">
        <v>1099</v>
      </c>
      <c r="D340" t="s">
        <v>1874</v>
      </c>
      <c r="E340" t="s">
        <v>1877</v>
      </c>
      <c r="F340" t="s">
        <v>1121</v>
      </c>
      <c r="G340" t="str">
        <f>VLOOKUP(A340,'[1]Grades '!A:D,3,FALSE)</f>
        <v>C_9</v>
      </c>
    </row>
    <row r="341" spans="1:7" ht="15">
      <c r="A341">
        <v>44116</v>
      </c>
      <c r="B341" t="s">
        <v>1878</v>
      </c>
      <c r="C341" t="s">
        <v>1099</v>
      </c>
      <c r="D341" t="s">
        <v>1143</v>
      </c>
      <c r="E341" t="s">
        <v>1879</v>
      </c>
      <c r="F341" t="s">
        <v>1121</v>
      </c>
      <c r="G341" t="str">
        <f>VLOOKUP(A341,'[1]Grades '!A:D,3,FALSE)</f>
        <v>C_12</v>
      </c>
    </row>
    <row r="342" spans="1:7" ht="15">
      <c r="A342">
        <v>44117</v>
      </c>
      <c r="B342" t="s">
        <v>1880</v>
      </c>
      <c r="C342" t="s">
        <v>1099</v>
      </c>
      <c r="D342" t="s">
        <v>1143</v>
      </c>
      <c r="E342" t="s">
        <v>1881</v>
      </c>
      <c r="F342" t="s">
        <v>1121</v>
      </c>
      <c r="G342" t="str">
        <f>VLOOKUP(A342,'[1]Grades '!A:D,3,FALSE)</f>
        <v>C_14</v>
      </c>
    </row>
    <row r="343" spans="1:7" ht="15">
      <c r="A343">
        <v>44118</v>
      </c>
      <c r="B343" t="s">
        <v>1882</v>
      </c>
      <c r="C343" t="s">
        <v>1099</v>
      </c>
      <c r="D343" t="s">
        <v>1143</v>
      </c>
      <c r="E343" t="s">
        <v>1883</v>
      </c>
      <c r="F343" t="s">
        <v>1121</v>
      </c>
      <c r="G343" t="str">
        <f>VLOOKUP(A343,'[1]Grades '!A:D,3,FALSE)</f>
        <v>C_17</v>
      </c>
    </row>
    <row r="344" spans="1:7" ht="15">
      <c r="A344">
        <v>44119</v>
      </c>
      <c r="B344" t="s">
        <v>1884</v>
      </c>
      <c r="C344" t="s">
        <v>1099</v>
      </c>
      <c r="D344" t="s">
        <v>1143</v>
      </c>
      <c r="E344" t="s">
        <v>1885</v>
      </c>
      <c r="F344" t="s">
        <v>1121</v>
      </c>
      <c r="G344" t="str">
        <f>VLOOKUP(A344,'[1]Grades '!A:D,3,FALSE)</f>
        <v>C_20</v>
      </c>
    </row>
    <row r="345" spans="1:7" ht="15">
      <c r="A345">
        <v>15308</v>
      </c>
      <c r="B345" t="s">
        <v>1886</v>
      </c>
      <c r="C345" t="s">
        <v>1099</v>
      </c>
      <c r="D345" t="s">
        <v>1783</v>
      </c>
      <c r="E345" t="s">
        <v>1887</v>
      </c>
      <c r="F345" t="s">
        <v>1121</v>
      </c>
      <c r="G345" t="str">
        <f>VLOOKUP(A345,'[1]Grades '!A:D,3,FALSE)</f>
        <v>C_16</v>
      </c>
    </row>
    <row r="346" spans="1:7" ht="15">
      <c r="A346">
        <v>15309</v>
      </c>
      <c r="B346" t="s">
        <v>1888</v>
      </c>
      <c r="C346" t="s">
        <v>1099</v>
      </c>
      <c r="D346" t="s">
        <v>1783</v>
      </c>
      <c r="E346" t="s">
        <v>1889</v>
      </c>
      <c r="F346" t="s">
        <v>1121</v>
      </c>
      <c r="G346" t="str">
        <f>VLOOKUP(A346,'[1]Grades '!A:D,3,FALSE)</f>
        <v>C_18</v>
      </c>
    </row>
    <row r="347" spans="1:7" ht="15">
      <c r="A347">
        <v>15310</v>
      </c>
      <c r="B347" t="s">
        <v>1890</v>
      </c>
      <c r="C347" t="s">
        <v>1099</v>
      </c>
      <c r="D347" t="s">
        <v>1783</v>
      </c>
      <c r="E347" t="s">
        <v>1891</v>
      </c>
      <c r="F347" t="s">
        <v>1121</v>
      </c>
      <c r="G347" t="str">
        <f>VLOOKUP(A347,'[1]Grades '!A:D,3,FALSE)</f>
        <v>C_20</v>
      </c>
    </row>
    <row r="348" spans="1:7" ht="15">
      <c r="A348">
        <v>15280</v>
      </c>
      <c r="B348" t="s">
        <v>1892</v>
      </c>
      <c r="C348" t="s">
        <v>1099</v>
      </c>
      <c r="D348" t="s">
        <v>1893</v>
      </c>
      <c r="E348" t="s">
        <v>1894</v>
      </c>
      <c r="F348" t="s">
        <v>1121</v>
      </c>
      <c r="G348" t="str">
        <f>VLOOKUP(A348,'[1]Grades '!A:D,3,FALSE)</f>
        <v>C_22</v>
      </c>
    </row>
    <row r="349" spans="1:7" ht="15">
      <c r="A349">
        <v>15281</v>
      </c>
      <c r="B349" t="s">
        <v>1895</v>
      </c>
      <c r="C349" t="s">
        <v>1099</v>
      </c>
      <c r="D349" t="s">
        <v>1893</v>
      </c>
      <c r="E349" t="s">
        <v>1896</v>
      </c>
      <c r="F349" t="s">
        <v>1121</v>
      </c>
      <c r="G349" t="str">
        <f>VLOOKUP(A349,'[1]Grades '!A:D,3,FALSE)</f>
        <v>C_25</v>
      </c>
    </row>
    <row r="350" spans="1:7" ht="15">
      <c r="A350">
        <v>31410</v>
      </c>
      <c r="B350" t="s">
        <v>1897</v>
      </c>
      <c r="C350" t="s">
        <v>1099</v>
      </c>
      <c r="D350" t="s">
        <v>1898</v>
      </c>
      <c r="E350" t="s">
        <v>1899</v>
      </c>
      <c r="F350" t="s">
        <v>1102</v>
      </c>
      <c r="G350" t="str">
        <f>VLOOKUP(A350,'[1]Grades '!A:D,3,FALSE)</f>
        <v>C_12</v>
      </c>
    </row>
    <row r="351" spans="1:7" ht="15">
      <c r="A351">
        <v>16410</v>
      </c>
      <c r="B351" t="s">
        <v>1900</v>
      </c>
      <c r="C351" t="s">
        <v>1099</v>
      </c>
      <c r="D351" t="s">
        <v>1207</v>
      </c>
      <c r="E351" t="s">
        <v>1901</v>
      </c>
      <c r="F351" t="s">
        <v>1102</v>
      </c>
      <c r="G351" t="str">
        <f>VLOOKUP(A351,'[1]Grades '!A:D,3,FALSE)</f>
        <v>C_24</v>
      </c>
    </row>
    <row r="352" spans="1:7" ht="15">
      <c r="A352">
        <v>16411</v>
      </c>
      <c r="B352" t="s">
        <v>1902</v>
      </c>
      <c r="C352" t="s">
        <v>1099</v>
      </c>
      <c r="D352" t="s">
        <v>1207</v>
      </c>
      <c r="E352" t="s">
        <v>1903</v>
      </c>
      <c r="F352" t="s">
        <v>1102</v>
      </c>
      <c r="G352" t="str">
        <f>VLOOKUP(A352,'[1]Grades '!A:D,3,FALSE)</f>
        <v>C_26</v>
      </c>
    </row>
    <row r="353" spans="1:7" ht="15">
      <c r="A353">
        <v>16213</v>
      </c>
      <c r="B353" t="s">
        <v>1904</v>
      </c>
      <c r="C353" t="s">
        <v>1099</v>
      </c>
      <c r="D353" t="s">
        <v>1186</v>
      </c>
      <c r="E353" t="s">
        <v>1905</v>
      </c>
      <c r="F353" t="s">
        <v>1121</v>
      </c>
      <c r="G353" t="str">
        <f>VLOOKUP(A353,'[1]Grades '!A:D,3,FALSE)</f>
        <v>C_24</v>
      </c>
    </row>
    <row r="354" spans="1:7" ht="15">
      <c r="A354">
        <v>16214</v>
      </c>
      <c r="B354" t="s">
        <v>1906</v>
      </c>
      <c r="C354" t="s">
        <v>1099</v>
      </c>
      <c r="D354" t="s">
        <v>1186</v>
      </c>
      <c r="E354" t="s">
        <v>1907</v>
      </c>
      <c r="F354" t="s">
        <v>1121</v>
      </c>
      <c r="G354" t="str">
        <f>VLOOKUP(A354,'[1]Grades '!A:D,3,FALSE)</f>
        <v>C_26</v>
      </c>
    </row>
    <row r="355" spans="1:7" ht="15">
      <c r="A355">
        <v>32153</v>
      </c>
      <c r="B355" t="s">
        <v>1908</v>
      </c>
      <c r="C355" t="s">
        <v>1099</v>
      </c>
      <c r="D355" t="s">
        <v>1909</v>
      </c>
      <c r="E355" t="s">
        <v>1910</v>
      </c>
      <c r="F355" t="s">
        <v>1121</v>
      </c>
      <c r="G355" t="s">
        <v>1911</v>
      </c>
    </row>
    <row r="356" spans="1:7" ht="15">
      <c r="A356">
        <v>16165</v>
      </c>
      <c r="B356" t="s">
        <v>1912</v>
      </c>
      <c r="C356" t="s">
        <v>1099</v>
      </c>
      <c r="D356" t="s">
        <v>1913</v>
      </c>
      <c r="E356" t="s">
        <v>1914</v>
      </c>
      <c r="F356" t="s">
        <v>1121</v>
      </c>
      <c r="G356" t="str">
        <f>VLOOKUP(A356,'[1]Grades '!A:D,3,FALSE)</f>
        <v>C_24</v>
      </c>
    </row>
    <row r="357" spans="1:7" ht="15">
      <c r="A357">
        <v>16166</v>
      </c>
      <c r="B357" t="s">
        <v>1915</v>
      </c>
      <c r="C357" t="s">
        <v>1099</v>
      </c>
      <c r="D357" t="s">
        <v>1913</v>
      </c>
      <c r="E357" t="s">
        <v>1916</v>
      </c>
      <c r="F357" t="s">
        <v>1121</v>
      </c>
      <c r="G357" t="str">
        <f>VLOOKUP(A357,'[1]Grades '!A:D,3,FALSE)</f>
        <v>C_26</v>
      </c>
    </row>
    <row r="358" spans="1:7" ht="15">
      <c r="A358">
        <v>16167</v>
      </c>
      <c r="B358" t="s">
        <v>1917</v>
      </c>
      <c r="C358" t="s">
        <v>1099</v>
      </c>
      <c r="D358" t="s">
        <v>1913</v>
      </c>
      <c r="E358" t="s">
        <v>1918</v>
      </c>
      <c r="F358" t="s">
        <v>1102</v>
      </c>
      <c r="G358" t="str">
        <f>VLOOKUP(A358,'[1]Grades '!A:D,3,FALSE)</f>
        <v>C_28</v>
      </c>
    </row>
    <row r="359" spans="1:7" ht="15">
      <c r="A359">
        <v>22232</v>
      </c>
      <c r="B359" t="s">
        <v>1919</v>
      </c>
      <c r="C359" t="s">
        <v>1099</v>
      </c>
      <c r="D359" t="s">
        <v>1920</v>
      </c>
      <c r="E359" t="s">
        <v>1921</v>
      </c>
      <c r="F359" t="s">
        <v>1121</v>
      </c>
      <c r="G359" t="str">
        <f>VLOOKUP(A359,'[1]Grades '!A:D,3,FALSE)</f>
        <v>C_23</v>
      </c>
    </row>
    <row r="360" spans="1:7" ht="15">
      <c r="A360">
        <v>22233</v>
      </c>
      <c r="B360" t="s">
        <v>1922</v>
      </c>
      <c r="C360" t="s">
        <v>1099</v>
      </c>
      <c r="D360" t="s">
        <v>1920</v>
      </c>
      <c r="E360" t="s">
        <v>1923</v>
      </c>
      <c r="F360" t="s">
        <v>1121</v>
      </c>
      <c r="G360" t="str">
        <f>VLOOKUP(A360,'[1]Grades '!A:D,3,FALSE)</f>
        <v>C_24</v>
      </c>
    </row>
    <row r="361" spans="1:7" ht="15">
      <c r="A361">
        <v>22234</v>
      </c>
      <c r="B361" t="s">
        <v>1924</v>
      </c>
      <c r="C361" t="s">
        <v>1099</v>
      </c>
      <c r="D361" t="s">
        <v>1920</v>
      </c>
      <c r="E361" t="s">
        <v>1925</v>
      </c>
      <c r="F361" t="s">
        <v>1102</v>
      </c>
      <c r="G361" t="str">
        <f>VLOOKUP(A361,'[1]Grades '!A:D,3,FALSE)</f>
        <v>C_26</v>
      </c>
    </row>
    <row r="362" spans="1:7" ht="15">
      <c r="A362">
        <v>22235</v>
      </c>
      <c r="B362" t="s">
        <v>1926</v>
      </c>
      <c r="C362" t="s">
        <v>1099</v>
      </c>
      <c r="D362" t="s">
        <v>1920</v>
      </c>
      <c r="E362" t="s">
        <v>1927</v>
      </c>
      <c r="F362" t="s">
        <v>1102</v>
      </c>
      <c r="G362" t="str">
        <f>VLOOKUP(A362,'[1]Grades '!A:D,3,FALSE)</f>
        <v>C_28</v>
      </c>
    </row>
    <row r="363" spans="1:7" ht="15">
      <c r="A363">
        <v>15212</v>
      </c>
      <c r="B363" t="s">
        <v>1928</v>
      </c>
      <c r="C363" t="s">
        <v>1099</v>
      </c>
      <c r="D363" t="s">
        <v>1929</v>
      </c>
      <c r="E363" t="s">
        <v>1930</v>
      </c>
      <c r="F363" t="s">
        <v>1102</v>
      </c>
      <c r="G363" t="str">
        <f>VLOOKUP(A363,'[1]Grades '!A:D,3,FALSE)</f>
        <v>C_20</v>
      </c>
    </row>
    <row r="364" spans="1:7" ht="15">
      <c r="A364">
        <v>15213</v>
      </c>
      <c r="B364" t="s">
        <v>1931</v>
      </c>
      <c r="C364" t="s">
        <v>1099</v>
      </c>
      <c r="D364" t="s">
        <v>1929</v>
      </c>
      <c r="E364" t="s">
        <v>1932</v>
      </c>
      <c r="F364" t="s">
        <v>1102</v>
      </c>
      <c r="G364" t="str">
        <f>VLOOKUP(A364,'[1]Grades '!A:D,3,FALSE)</f>
        <v>C_24</v>
      </c>
    </row>
    <row r="365" spans="1:7" ht="15">
      <c r="A365">
        <v>16318</v>
      </c>
      <c r="B365" t="s">
        <v>1933</v>
      </c>
      <c r="C365" t="s">
        <v>1099</v>
      </c>
      <c r="D365" t="s">
        <v>1570</v>
      </c>
      <c r="E365" t="s">
        <v>1934</v>
      </c>
      <c r="F365" t="s">
        <v>1102</v>
      </c>
      <c r="G365" t="str">
        <f>VLOOKUP(A365,'[1]Grades '!A:D,3,FALSE)</f>
        <v>C_24</v>
      </c>
    </row>
    <row r="366" spans="1:7" ht="15">
      <c r="A366">
        <v>15315</v>
      </c>
      <c r="B366" t="s">
        <v>1935</v>
      </c>
      <c r="C366" t="s">
        <v>1099</v>
      </c>
      <c r="D366" t="s">
        <v>1936</v>
      </c>
      <c r="E366" t="s">
        <v>1937</v>
      </c>
      <c r="F366" t="s">
        <v>1121</v>
      </c>
      <c r="G366" t="str">
        <f>VLOOKUP(A366,'[1]Grades '!A:D,3,FALSE)</f>
        <v>C_25</v>
      </c>
    </row>
    <row r="367" spans="1:7" ht="15">
      <c r="A367">
        <v>15316</v>
      </c>
      <c r="B367" t="s">
        <v>1938</v>
      </c>
      <c r="C367" t="s">
        <v>1099</v>
      </c>
      <c r="D367" t="s">
        <v>1936</v>
      </c>
      <c r="E367" t="s">
        <v>1939</v>
      </c>
      <c r="F367" t="s">
        <v>1102</v>
      </c>
      <c r="G367" t="str">
        <f>VLOOKUP(A367,'[1]Grades '!A:D,3,FALSE)</f>
        <v>C_27</v>
      </c>
    </row>
    <row r="368" spans="1:7" ht="15">
      <c r="A368">
        <v>15232</v>
      </c>
      <c r="B368" t="s">
        <v>1940</v>
      </c>
      <c r="C368" t="s">
        <v>1099</v>
      </c>
      <c r="D368" t="s">
        <v>1893</v>
      </c>
      <c r="E368" t="s">
        <v>1941</v>
      </c>
      <c r="F368" t="s">
        <v>1102</v>
      </c>
      <c r="G368" t="str">
        <f>VLOOKUP(A368,'[1]Grades '!A:D,3,FALSE)</f>
        <v>C_22</v>
      </c>
    </row>
    <row r="369" spans="1:7" ht="15">
      <c r="A369">
        <v>15233</v>
      </c>
      <c r="B369" t="s">
        <v>1942</v>
      </c>
      <c r="C369" t="s">
        <v>1099</v>
      </c>
      <c r="D369" t="s">
        <v>1893</v>
      </c>
      <c r="E369" t="s">
        <v>1943</v>
      </c>
      <c r="F369" t="s">
        <v>1102</v>
      </c>
      <c r="G369" t="str">
        <f>VLOOKUP(A369,'[1]Grades '!A:D,3,FALSE)</f>
        <v>C_24</v>
      </c>
    </row>
    <row r="370" spans="1:7" ht="15">
      <c r="A370">
        <v>15234</v>
      </c>
      <c r="B370" t="s">
        <v>1944</v>
      </c>
      <c r="C370" t="s">
        <v>1099</v>
      </c>
      <c r="D370" t="s">
        <v>1893</v>
      </c>
      <c r="E370" t="s">
        <v>1945</v>
      </c>
      <c r="F370" t="s">
        <v>1102</v>
      </c>
      <c r="G370" t="str">
        <f>VLOOKUP(A370,'[1]Grades '!A:D,3,FALSE)</f>
        <v>C_27</v>
      </c>
    </row>
    <row r="371" spans="1:7" ht="15">
      <c r="A371">
        <v>41180</v>
      </c>
      <c r="B371" t="s">
        <v>1946</v>
      </c>
      <c r="C371" t="s">
        <v>1099</v>
      </c>
      <c r="D371" t="s">
        <v>1947</v>
      </c>
      <c r="E371" t="s">
        <v>1948</v>
      </c>
      <c r="F371" t="s">
        <v>1121</v>
      </c>
      <c r="G371" t="str">
        <f>VLOOKUP(A371,'[1]Grades '!A:D,3,FALSE)</f>
        <v>C_19</v>
      </c>
    </row>
    <row r="372" spans="1:7" ht="15">
      <c r="A372">
        <v>31301</v>
      </c>
      <c r="B372" t="s">
        <v>1949</v>
      </c>
      <c r="C372" t="s">
        <v>1099</v>
      </c>
      <c r="D372" t="s">
        <v>1950</v>
      </c>
      <c r="E372" t="s">
        <v>1951</v>
      </c>
      <c r="F372" t="s">
        <v>1102</v>
      </c>
      <c r="G372" t="str">
        <f>VLOOKUP(A372,'[1]Grades '!A:D,3,FALSE)</f>
        <v>C_13</v>
      </c>
    </row>
    <row r="373" spans="1:7" ht="15">
      <c r="A373">
        <v>31302</v>
      </c>
      <c r="B373" t="s">
        <v>1952</v>
      </c>
      <c r="C373" t="s">
        <v>1099</v>
      </c>
      <c r="D373" t="s">
        <v>1950</v>
      </c>
      <c r="E373" t="s">
        <v>1953</v>
      </c>
      <c r="F373" t="s">
        <v>1102</v>
      </c>
      <c r="G373" t="str">
        <f>VLOOKUP(A373,'[1]Grades '!A:D,3,FALSE)</f>
        <v>C_15</v>
      </c>
    </row>
    <row r="374" spans="1:7" ht="15">
      <c r="A374">
        <v>31303</v>
      </c>
      <c r="B374" t="s">
        <v>1954</v>
      </c>
      <c r="C374" t="s">
        <v>1099</v>
      </c>
      <c r="D374" t="s">
        <v>1950</v>
      </c>
      <c r="E374" t="s">
        <v>1955</v>
      </c>
      <c r="F374" t="s">
        <v>1102</v>
      </c>
      <c r="G374" t="str">
        <f>VLOOKUP(A374,'[1]Grades '!A:D,3,FALSE)</f>
        <v>C_17</v>
      </c>
    </row>
    <row r="375" spans="1:7" ht="15">
      <c r="A375">
        <v>41231</v>
      </c>
      <c r="B375" t="s">
        <v>1956</v>
      </c>
      <c r="C375" t="s">
        <v>1099</v>
      </c>
      <c r="D375" t="s">
        <v>1957</v>
      </c>
      <c r="E375" t="s">
        <v>1958</v>
      </c>
      <c r="F375" t="s">
        <v>1102</v>
      </c>
      <c r="G375" t="str">
        <f>VLOOKUP(A375,'[1]Grades '!A:D,3,FALSE)</f>
        <v>C_15</v>
      </c>
    </row>
    <row r="376" spans="1:7" ht="15">
      <c r="A376">
        <v>43306</v>
      </c>
      <c r="B376" t="s">
        <v>1959</v>
      </c>
      <c r="C376" t="s">
        <v>1099</v>
      </c>
      <c r="D376" t="s">
        <v>1960</v>
      </c>
      <c r="E376" t="s">
        <v>1961</v>
      </c>
      <c r="F376" t="s">
        <v>1121</v>
      </c>
      <c r="G376" t="str">
        <f>VLOOKUP(A376,'[1]Grades '!A:D,3,FALSE)</f>
        <v>C_12</v>
      </c>
    </row>
    <row r="377" spans="1:7" ht="15">
      <c r="A377">
        <v>43301</v>
      </c>
      <c r="B377" t="s">
        <v>1962</v>
      </c>
      <c r="C377" t="s">
        <v>1099</v>
      </c>
      <c r="D377" t="s">
        <v>1960</v>
      </c>
      <c r="E377" t="s">
        <v>1963</v>
      </c>
      <c r="F377" t="s">
        <v>1121</v>
      </c>
      <c r="G377" t="str">
        <f>VLOOKUP(A377,'[1]Grades '!A:D,3,FALSE)</f>
        <v>C_11</v>
      </c>
    </row>
    <row r="378" spans="1:7" ht="15">
      <c r="A378">
        <v>43321</v>
      </c>
      <c r="B378" t="s">
        <v>1964</v>
      </c>
      <c r="C378" t="s">
        <v>1099</v>
      </c>
      <c r="D378" t="s">
        <v>1960</v>
      </c>
      <c r="E378" t="s">
        <v>1965</v>
      </c>
      <c r="F378" t="s">
        <v>1121</v>
      </c>
      <c r="G378" t="str">
        <f>VLOOKUP(A378,'[1]Grades '!A:D,3,FALSE)</f>
        <v>C_13</v>
      </c>
    </row>
    <row r="379" spans="1:7" ht="15">
      <c r="A379">
        <v>71315</v>
      </c>
      <c r="B379" t="s">
        <v>1966</v>
      </c>
      <c r="C379" t="s">
        <v>1142</v>
      </c>
      <c r="D379" t="s">
        <v>1114</v>
      </c>
      <c r="E379" t="s">
        <v>1967</v>
      </c>
      <c r="F379" t="s">
        <v>1102</v>
      </c>
      <c r="G379" t="e">
        <f>VLOOKUP(A379,'[1]Grades '!A:D,3,FALSE)</f>
        <v>#N/A</v>
      </c>
    </row>
    <row r="380" spans="1:7" ht="15">
      <c r="A380">
        <v>13325</v>
      </c>
      <c r="B380" t="s">
        <v>1968</v>
      </c>
      <c r="C380" t="s">
        <v>1099</v>
      </c>
      <c r="D380" t="s">
        <v>1969</v>
      </c>
      <c r="E380" t="s">
        <v>1970</v>
      </c>
      <c r="F380" t="s">
        <v>1102</v>
      </c>
      <c r="G380" t="str">
        <f>VLOOKUP(A380,'[1]Grades '!A:D,3,FALSE)</f>
        <v>C_17</v>
      </c>
    </row>
    <row r="381" spans="1:7" ht="15">
      <c r="A381">
        <v>12126</v>
      </c>
      <c r="B381" t="s">
        <v>1971</v>
      </c>
      <c r="C381" t="s">
        <v>1099</v>
      </c>
      <c r="D381" t="s">
        <v>1754</v>
      </c>
      <c r="E381" t="s">
        <v>1972</v>
      </c>
      <c r="F381" t="s">
        <v>1102</v>
      </c>
      <c r="G381" t="str">
        <f>VLOOKUP(A381,'[1]Grades '!A:D,3,FALSE)</f>
        <v>C_19</v>
      </c>
    </row>
    <row r="382" spans="1:7" ht="15">
      <c r="A382">
        <v>22101</v>
      </c>
      <c r="B382" t="s">
        <v>1973</v>
      </c>
      <c r="C382" t="s">
        <v>1099</v>
      </c>
      <c r="D382" t="s">
        <v>1974</v>
      </c>
      <c r="E382" t="s">
        <v>1975</v>
      </c>
      <c r="F382" t="s">
        <v>1121</v>
      </c>
      <c r="G382" t="str">
        <f>VLOOKUP(A382,'[1]Grades '!A:D,3,FALSE)</f>
        <v>C_4</v>
      </c>
    </row>
    <row r="383" spans="1:7" ht="15">
      <c r="A383">
        <v>32350</v>
      </c>
      <c r="B383" t="s">
        <v>1976</v>
      </c>
      <c r="C383" t="s">
        <v>1099</v>
      </c>
      <c r="D383" t="s">
        <v>1977</v>
      </c>
      <c r="E383" t="s">
        <v>1978</v>
      </c>
      <c r="F383" t="s">
        <v>1121</v>
      </c>
      <c r="G383" t="str">
        <f>VLOOKUP(A383,'[1]Grades '!A:D,3,FALSE)</f>
        <v>C_5</v>
      </c>
    </row>
    <row r="384" spans="1:7" ht="15">
      <c r="A384">
        <v>31206</v>
      </c>
      <c r="B384" t="s">
        <v>1979</v>
      </c>
      <c r="C384" t="s">
        <v>1099</v>
      </c>
      <c r="D384" t="s">
        <v>1980</v>
      </c>
      <c r="E384" t="s">
        <v>1981</v>
      </c>
      <c r="F384" t="s">
        <v>1121</v>
      </c>
      <c r="G384" t="str">
        <f>VLOOKUP(A384,'[1]Grades '!A:D,3,FALSE)</f>
        <v>C_9</v>
      </c>
    </row>
    <row r="385" spans="1:7" ht="15">
      <c r="A385">
        <v>31207</v>
      </c>
      <c r="B385" t="s">
        <v>1982</v>
      </c>
      <c r="C385" t="s">
        <v>1099</v>
      </c>
      <c r="D385" t="s">
        <v>1980</v>
      </c>
      <c r="E385" t="s">
        <v>1983</v>
      </c>
      <c r="F385" t="s">
        <v>1121</v>
      </c>
      <c r="G385" t="str">
        <f>VLOOKUP(A385,'[1]Grades '!A:D,3,FALSE)</f>
        <v>C_11</v>
      </c>
    </row>
    <row r="386" spans="1:7" ht="15">
      <c r="A386">
        <v>41136</v>
      </c>
      <c r="B386" t="s">
        <v>1984</v>
      </c>
      <c r="C386" t="s">
        <v>1099</v>
      </c>
      <c r="D386" t="s">
        <v>1985</v>
      </c>
      <c r="E386" t="s">
        <v>1986</v>
      </c>
      <c r="F386" t="s">
        <v>1121</v>
      </c>
      <c r="G386" t="str">
        <f>VLOOKUP(A386,'[1]Grades '!A:D,3,FALSE)</f>
        <v>C_7</v>
      </c>
    </row>
    <row r="387" spans="1:7" ht="15">
      <c r="A387">
        <v>41141</v>
      </c>
      <c r="B387" t="s">
        <v>1987</v>
      </c>
      <c r="C387" t="s">
        <v>1099</v>
      </c>
      <c r="D387" t="s">
        <v>1639</v>
      </c>
      <c r="E387" t="s">
        <v>1988</v>
      </c>
      <c r="F387" t="s">
        <v>1121</v>
      </c>
      <c r="G387" t="str">
        <f>VLOOKUP(A387,'[1]Grades '!A:D,3,FALSE)</f>
        <v>C_9</v>
      </c>
    </row>
    <row r="388" spans="1:7" ht="15">
      <c r="A388">
        <v>24412</v>
      </c>
      <c r="B388" t="s">
        <v>1989</v>
      </c>
      <c r="C388" t="s">
        <v>1099</v>
      </c>
      <c r="D388" t="s">
        <v>1990</v>
      </c>
      <c r="E388" t="s">
        <v>1991</v>
      </c>
      <c r="F388" t="s">
        <v>1121</v>
      </c>
      <c r="G388" t="str">
        <f>VLOOKUP(A388,'[1]Grades '!A:D,3,FALSE)</f>
        <v>C_5</v>
      </c>
    </row>
    <row r="389" spans="1:7" ht="15">
      <c r="A389">
        <v>43106</v>
      </c>
      <c r="B389" t="s">
        <v>1992</v>
      </c>
      <c r="C389" t="s">
        <v>1099</v>
      </c>
      <c r="D389" t="s">
        <v>1241</v>
      </c>
      <c r="E389" t="s">
        <v>1993</v>
      </c>
      <c r="F389" t="s">
        <v>1121</v>
      </c>
      <c r="G389" t="str">
        <f>VLOOKUP(A389,'[1]Grades '!A:D,3,FALSE)</f>
        <v>C_10</v>
      </c>
    </row>
    <row r="390" spans="1:7" ht="15">
      <c r="A390">
        <v>26110</v>
      </c>
      <c r="B390" t="s">
        <v>1994</v>
      </c>
      <c r="C390" t="s">
        <v>1099</v>
      </c>
      <c r="D390" t="s">
        <v>1995</v>
      </c>
      <c r="E390" t="s">
        <v>1996</v>
      </c>
      <c r="F390" t="s">
        <v>1102</v>
      </c>
      <c r="G390" t="str">
        <f>VLOOKUP(A390,'[1]Grades '!A:D,3,FALSE)</f>
        <v>C_28</v>
      </c>
    </row>
    <row r="391" spans="1:7" ht="15">
      <c r="A391">
        <v>26126</v>
      </c>
      <c r="B391" t="s">
        <v>1997</v>
      </c>
      <c r="C391" t="s">
        <v>1099</v>
      </c>
      <c r="D391" t="s">
        <v>1995</v>
      </c>
      <c r="E391" t="s">
        <v>1998</v>
      </c>
      <c r="F391" t="s">
        <v>1102</v>
      </c>
      <c r="G391" t="str">
        <f>VLOOKUP(A391,'[1]Grades '!A:D,3,FALSE)</f>
        <v>C_30</v>
      </c>
    </row>
    <row r="392" spans="1:7" ht="15">
      <c r="A392">
        <v>90010</v>
      </c>
      <c r="B392" t="s">
        <v>789</v>
      </c>
      <c r="C392" t="s">
        <v>1099</v>
      </c>
      <c r="E392" t="s">
        <v>1999</v>
      </c>
      <c r="F392" t="s">
        <v>1102</v>
      </c>
      <c r="G392" t="str">
        <f>VLOOKUP(A392,'[1]Grades '!A:D,3,FALSE)</f>
        <v>Instructor</v>
      </c>
    </row>
    <row r="393" spans="1:7" ht="15">
      <c r="A393">
        <v>90140</v>
      </c>
      <c r="B393" t="s">
        <v>787</v>
      </c>
      <c r="C393" t="s">
        <v>1099</v>
      </c>
      <c r="E393" t="s">
        <v>2000</v>
      </c>
      <c r="F393" t="s">
        <v>1102</v>
      </c>
      <c r="G393" t="str">
        <f>VLOOKUP(A393,'[1]Grades '!A:D,3,FALSE)</f>
        <v>Catedratico</v>
      </c>
    </row>
    <row r="394" spans="1:7" ht="15">
      <c r="A394">
        <v>90808</v>
      </c>
      <c r="B394" t="s">
        <v>2001</v>
      </c>
      <c r="C394" t="s">
        <v>1099</v>
      </c>
      <c r="E394" t="s">
        <v>2002</v>
      </c>
      <c r="F394" t="s">
        <v>1102</v>
      </c>
      <c r="G394" t="str">
        <f>VLOOKUP(A394,'[1]Grades '!A:D,3,FALSE)</f>
        <v>Escala_Docente</v>
      </c>
    </row>
    <row r="395" spans="1:7" ht="15">
      <c r="A395">
        <v>90110</v>
      </c>
      <c r="B395" t="s">
        <v>793</v>
      </c>
      <c r="C395" t="s">
        <v>1099</v>
      </c>
      <c r="E395" t="s">
        <v>2003</v>
      </c>
      <c r="F395" t="s">
        <v>1102</v>
      </c>
      <c r="G395" t="str">
        <f>VLOOKUP(A395,'[1]Grades '!A:D,3,FALSE)</f>
        <v>Instructor</v>
      </c>
    </row>
    <row r="396" spans="1:7" ht="15">
      <c r="A396">
        <v>90130</v>
      </c>
      <c r="B396" t="s">
        <v>2004</v>
      </c>
      <c r="C396" t="s">
        <v>1099</v>
      </c>
      <c r="E396" t="s">
        <v>2005</v>
      </c>
      <c r="F396" t="s">
        <v>1102</v>
      </c>
      <c r="G396" t="str">
        <f>VLOOKUP(A396,'[1]Grades '!A:D,3,FALSE)</f>
        <v>CatedraticoAsociado</v>
      </c>
    </row>
    <row r="397" spans="1:7" ht="15">
      <c r="A397">
        <v>90120</v>
      </c>
      <c r="B397" t="s">
        <v>788</v>
      </c>
      <c r="C397" t="s">
        <v>1099</v>
      </c>
      <c r="E397" t="s">
        <v>2006</v>
      </c>
      <c r="F397" t="s">
        <v>1102</v>
      </c>
      <c r="G397" t="str">
        <f>VLOOKUP(A397,'[1]Grades '!A:D,3,FALSE)</f>
        <v>CatedraticoAuxiliar</v>
      </c>
    </row>
    <row r="398" spans="1:7" ht="15">
      <c r="A398">
        <v>90809</v>
      </c>
      <c r="B398" t="s">
        <v>824</v>
      </c>
      <c r="C398" t="s">
        <v>1099</v>
      </c>
      <c r="E398" t="s">
        <v>2007</v>
      </c>
      <c r="F398" t="s">
        <v>1102</v>
      </c>
      <c r="G398" t="str">
        <f>VLOOKUP(A398,'[1]Grades '!A:D,3,FALSE)</f>
        <v>Escala_Docente</v>
      </c>
    </row>
    <row r="399" spans="1:7" ht="15">
      <c r="A399">
        <v>23211</v>
      </c>
      <c r="B399" t="s">
        <v>2008</v>
      </c>
      <c r="C399" t="s">
        <v>1099</v>
      </c>
      <c r="D399" t="s">
        <v>2009</v>
      </c>
      <c r="E399" t="s">
        <v>2010</v>
      </c>
      <c r="F399" t="s">
        <v>1121</v>
      </c>
      <c r="G399" t="str">
        <f>VLOOKUP(A399,'[1]Grades '!A:D,3,FALSE)</f>
        <v>C_2</v>
      </c>
    </row>
    <row r="400" spans="1:7" ht="15">
      <c r="A400">
        <v>23212</v>
      </c>
      <c r="B400" t="s">
        <v>2011</v>
      </c>
      <c r="C400" t="s">
        <v>1099</v>
      </c>
      <c r="D400" t="s">
        <v>2009</v>
      </c>
      <c r="E400" t="s">
        <v>2012</v>
      </c>
      <c r="F400" t="s">
        <v>1121</v>
      </c>
      <c r="G400" t="str">
        <f>VLOOKUP(A400,'[1]Grades '!A:D,3,FALSE)</f>
        <v>C_3</v>
      </c>
    </row>
    <row r="401" spans="1:7" ht="15">
      <c r="A401">
        <v>43231</v>
      </c>
      <c r="B401" t="s">
        <v>2013</v>
      </c>
      <c r="C401" t="s">
        <v>1099</v>
      </c>
      <c r="D401" t="s">
        <v>2014</v>
      </c>
      <c r="E401" t="s">
        <v>2015</v>
      </c>
      <c r="F401" t="s">
        <v>1121</v>
      </c>
      <c r="G401" t="str">
        <f>VLOOKUP(A401,'[1]Grades '!A:D,3,FALSE)</f>
        <v>C_10</v>
      </c>
    </row>
    <row r="402" spans="1:7" ht="15">
      <c r="A402">
        <v>24526</v>
      </c>
      <c r="B402" t="s">
        <v>2016</v>
      </c>
      <c r="C402" t="s">
        <v>1099</v>
      </c>
      <c r="D402" t="s">
        <v>2017</v>
      </c>
      <c r="E402" t="s">
        <v>2018</v>
      </c>
      <c r="F402" t="s">
        <v>1121</v>
      </c>
      <c r="G402" t="str">
        <f>VLOOKUP(A402,'[1]Grades '!A:D,3,FALSE)</f>
        <v>C_5</v>
      </c>
    </row>
    <row r="403" spans="1:7" ht="15">
      <c r="A403">
        <v>44101</v>
      </c>
      <c r="B403" t="s">
        <v>2019</v>
      </c>
      <c r="C403" t="s">
        <v>1099</v>
      </c>
      <c r="D403" t="s">
        <v>2020</v>
      </c>
      <c r="E403" t="s">
        <v>2021</v>
      </c>
      <c r="F403" t="s">
        <v>1121</v>
      </c>
      <c r="G403" t="str">
        <f>VLOOKUP(A403,'[1]Grades '!A:D,3,FALSE)</f>
        <v>C_13</v>
      </c>
    </row>
    <row r="404" spans="1:7" ht="15">
      <c r="A404">
        <v>44130</v>
      </c>
      <c r="B404" t="s">
        <v>302</v>
      </c>
      <c r="C404" t="s">
        <v>1099</v>
      </c>
      <c r="D404" t="s">
        <v>303</v>
      </c>
      <c r="E404" t="s">
        <v>304</v>
      </c>
      <c r="F404" t="s">
        <v>1102</v>
      </c>
      <c r="G404" t="str">
        <f>VLOOKUP(A404,'[1]Grades '!A:D,3,FALSE)</f>
        <v>C_15</v>
      </c>
    </row>
    <row r="405" spans="1:7" ht="15">
      <c r="A405">
        <v>44206</v>
      </c>
      <c r="B405" t="s">
        <v>305</v>
      </c>
      <c r="C405" t="s">
        <v>1099</v>
      </c>
      <c r="D405" t="s">
        <v>303</v>
      </c>
      <c r="E405" t="s">
        <v>306</v>
      </c>
      <c r="F405" t="s">
        <v>1102</v>
      </c>
      <c r="G405" t="str">
        <f>VLOOKUP(A405,'[1]Grades '!A:D,3,FALSE)</f>
        <v>C_19</v>
      </c>
    </row>
    <row r="406" spans="1:7" ht="15">
      <c r="A406">
        <v>44207</v>
      </c>
      <c r="B406" t="s">
        <v>307</v>
      </c>
      <c r="C406" t="s">
        <v>1099</v>
      </c>
      <c r="D406" t="s">
        <v>303</v>
      </c>
      <c r="E406" t="s">
        <v>308</v>
      </c>
      <c r="F406" t="s">
        <v>1102</v>
      </c>
      <c r="G406" t="str">
        <f>VLOOKUP(A406,'[1]Grades '!A:D,3,FALSE)</f>
        <v>C_21</v>
      </c>
    </row>
    <row r="407" spans="1:7" ht="15">
      <c r="A407">
        <v>25206</v>
      </c>
      <c r="B407" t="s">
        <v>309</v>
      </c>
      <c r="C407" t="s">
        <v>1099</v>
      </c>
      <c r="D407" t="s">
        <v>310</v>
      </c>
      <c r="E407" t="s">
        <v>311</v>
      </c>
      <c r="F407" t="s">
        <v>1121</v>
      </c>
      <c r="G407" t="str">
        <f>VLOOKUP(A407,'[1]Grades '!A:D,3,FALSE)</f>
        <v>C_9</v>
      </c>
    </row>
    <row r="408" spans="1:7" ht="15">
      <c r="A408">
        <v>25201</v>
      </c>
      <c r="B408" t="s">
        <v>312</v>
      </c>
      <c r="C408" t="s">
        <v>1099</v>
      </c>
      <c r="D408" t="s">
        <v>313</v>
      </c>
      <c r="E408" t="s">
        <v>314</v>
      </c>
      <c r="F408" t="s">
        <v>1121</v>
      </c>
      <c r="G408" t="str">
        <f>VLOOKUP(A408,'[1]Grades '!A:D,3,FALSE)</f>
        <v>C_6</v>
      </c>
    </row>
    <row r="409" spans="1:7" ht="15">
      <c r="A409">
        <v>24401</v>
      </c>
      <c r="B409" t="s">
        <v>315</v>
      </c>
      <c r="C409" t="s">
        <v>1099</v>
      </c>
      <c r="D409" t="s">
        <v>313</v>
      </c>
      <c r="E409" t="s">
        <v>316</v>
      </c>
      <c r="F409" t="s">
        <v>1121</v>
      </c>
      <c r="G409" t="str">
        <f>VLOOKUP(A409,'[1]Grades '!A:D,3,FALSE)</f>
        <v>C_7</v>
      </c>
    </row>
    <row r="410" spans="1:7" ht="15">
      <c r="A410">
        <v>24326</v>
      </c>
      <c r="B410" t="s">
        <v>317</v>
      </c>
      <c r="C410" t="s">
        <v>1099</v>
      </c>
      <c r="D410" t="s">
        <v>318</v>
      </c>
      <c r="E410" t="s">
        <v>319</v>
      </c>
      <c r="F410" t="s">
        <v>1121</v>
      </c>
      <c r="G410" t="str">
        <f>VLOOKUP(A410,'[1]Grades '!A:D,3,FALSE)</f>
        <v>C_6</v>
      </c>
    </row>
    <row r="411" spans="1:7" ht="15">
      <c r="A411">
        <v>24351</v>
      </c>
      <c r="B411" t="s">
        <v>320</v>
      </c>
      <c r="C411" t="s">
        <v>1099</v>
      </c>
      <c r="D411" t="s">
        <v>318</v>
      </c>
      <c r="E411" t="s">
        <v>321</v>
      </c>
      <c r="F411" t="s">
        <v>1121</v>
      </c>
      <c r="G411" t="str">
        <f>VLOOKUP(A411,'[1]Grades '!A:D,3,FALSE)</f>
        <v>C_7</v>
      </c>
    </row>
    <row r="412" spans="1:7" ht="15">
      <c r="A412">
        <v>24321</v>
      </c>
      <c r="B412" t="s">
        <v>322</v>
      </c>
      <c r="C412" t="s">
        <v>1099</v>
      </c>
      <c r="D412" t="s">
        <v>323</v>
      </c>
      <c r="E412" t="s">
        <v>324</v>
      </c>
      <c r="F412" t="s">
        <v>1121</v>
      </c>
      <c r="G412" t="str">
        <f>VLOOKUP(A412,'[1]Grades '!A:D,3,FALSE)</f>
        <v>C_10</v>
      </c>
    </row>
    <row r="413" spans="1:7" ht="15">
      <c r="A413">
        <v>24306</v>
      </c>
      <c r="B413" t="s">
        <v>325</v>
      </c>
      <c r="C413" t="s">
        <v>1099</v>
      </c>
      <c r="D413" t="s">
        <v>212</v>
      </c>
      <c r="E413" t="s">
        <v>326</v>
      </c>
      <c r="F413" t="s">
        <v>1121</v>
      </c>
      <c r="G413" t="str">
        <f>VLOOKUP(A413,'[1]Grades '!A:D,3,FALSE)</f>
        <v>C_7</v>
      </c>
    </row>
    <row r="414" spans="1:7" ht="15">
      <c r="A414">
        <v>24307</v>
      </c>
      <c r="B414" t="s">
        <v>327</v>
      </c>
      <c r="C414" t="s">
        <v>1099</v>
      </c>
      <c r="D414" t="s">
        <v>212</v>
      </c>
      <c r="E414" t="s">
        <v>328</v>
      </c>
      <c r="F414" t="s">
        <v>1121</v>
      </c>
      <c r="G414" t="str">
        <f>VLOOKUP(A414,'[1]Grades '!A:D,3,FALSE)</f>
        <v>C_8</v>
      </c>
    </row>
    <row r="415" spans="1:7" ht="15">
      <c r="A415">
        <v>11301</v>
      </c>
      <c r="B415" t="s">
        <v>329</v>
      </c>
      <c r="C415" t="s">
        <v>1099</v>
      </c>
      <c r="D415" t="s">
        <v>330</v>
      </c>
      <c r="E415" t="s">
        <v>331</v>
      </c>
      <c r="F415" t="s">
        <v>1121</v>
      </c>
      <c r="G415" t="str">
        <f>VLOOKUP(A415,'[1]Grades '!A:D,3,FALSE)</f>
        <v>C_4</v>
      </c>
    </row>
    <row r="416" spans="1:7" ht="15">
      <c r="A416">
        <v>11302</v>
      </c>
      <c r="B416" t="s">
        <v>332</v>
      </c>
      <c r="C416" t="s">
        <v>1099</v>
      </c>
      <c r="D416" t="s">
        <v>330</v>
      </c>
      <c r="E416" t="s">
        <v>333</v>
      </c>
      <c r="F416" t="s">
        <v>1121</v>
      </c>
      <c r="G416" t="str">
        <f>VLOOKUP(A416,'[1]Grades '!A:D,3,FALSE)</f>
        <v>C_5</v>
      </c>
    </row>
    <row r="417" spans="1:7" ht="15">
      <c r="A417">
        <v>11303</v>
      </c>
      <c r="B417" t="s">
        <v>334</v>
      </c>
      <c r="C417" t="s">
        <v>1099</v>
      </c>
      <c r="D417" t="s">
        <v>330</v>
      </c>
      <c r="E417" t="s">
        <v>335</v>
      </c>
      <c r="F417" t="s">
        <v>1121</v>
      </c>
      <c r="G417" t="str">
        <f>VLOOKUP(A417,'[1]Grades '!A:D,3,FALSE)</f>
        <v>C_6</v>
      </c>
    </row>
    <row r="418" spans="1:7" ht="15">
      <c r="A418">
        <v>11304</v>
      </c>
      <c r="B418" t="s">
        <v>336</v>
      </c>
      <c r="C418" t="s">
        <v>1099</v>
      </c>
      <c r="D418" t="s">
        <v>330</v>
      </c>
      <c r="E418" t="s">
        <v>337</v>
      </c>
      <c r="F418" t="s">
        <v>1121</v>
      </c>
      <c r="G418" t="str">
        <f>VLOOKUP(A418,'[1]Grades '!A:D,3,FALSE)</f>
        <v>C_7</v>
      </c>
    </row>
    <row r="419" spans="1:7" ht="15">
      <c r="A419">
        <v>31901</v>
      </c>
      <c r="B419" t="s">
        <v>338</v>
      </c>
      <c r="C419" t="s">
        <v>1099</v>
      </c>
      <c r="D419" t="s">
        <v>339</v>
      </c>
      <c r="E419" t="s">
        <v>340</v>
      </c>
      <c r="F419" t="s">
        <v>1102</v>
      </c>
      <c r="G419" t="str">
        <f>VLOOKUP(A419,'[1]Grades '!A:D,3,FALSE)</f>
        <v>C_32</v>
      </c>
    </row>
    <row r="420" spans="1:7" ht="15">
      <c r="A420">
        <v>11101</v>
      </c>
      <c r="B420" t="s">
        <v>341</v>
      </c>
      <c r="C420" t="s">
        <v>1099</v>
      </c>
      <c r="D420" t="s">
        <v>342</v>
      </c>
      <c r="E420" t="s">
        <v>343</v>
      </c>
      <c r="F420" t="s">
        <v>1121</v>
      </c>
      <c r="G420" t="str">
        <f>VLOOKUP(A420,'[1]Grades '!A:D,3,FALSE)</f>
        <v>C_2</v>
      </c>
    </row>
    <row r="421" spans="1:7" ht="15">
      <c r="A421">
        <v>11102</v>
      </c>
      <c r="B421" t="s">
        <v>344</v>
      </c>
      <c r="C421" t="s">
        <v>1099</v>
      </c>
      <c r="D421" t="s">
        <v>342</v>
      </c>
      <c r="E421" t="s">
        <v>345</v>
      </c>
      <c r="F421" t="s">
        <v>1121</v>
      </c>
      <c r="G421" t="str">
        <f>VLOOKUP(A421,'[1]Grades '!A:D,3,FALSE)</f>
        <v>C_3</v>
      </c>
    </row>
    <row r="422" spans="1:7" ht="15">
      <c r="A422">
        <v>11106</v>
      </c>
      <c r="B422" t="s">
        <v>346</v>
      </c>
      <c r="C422" t="s">
        <v>1099</v>
      </c>
      <c r="D422" t="s">
        <v>342</v>
      </c>
      <c r="E422" t="s">
        <v>347</v>
      </c>
      <c r="F422" t="s">
        <v>1121</v>
      </c>
      <c r="G422" t="str">
        <f>VLOOKUP(A422,'[1]Grades '!A:D,3,FALSE)</f>
        <v>C_3</v>
      </c>
    </row>
    <row r="423" spans="1:7" ht="15">
      <c r="A423">
        <v>13111</v>
      </c>
      <c r="B423" t="s">
        <v>348</v>
      </c>
      <c r="C423" t="s">
        <v>1099</v>
      </c>
      <c r="D423" t="s">
        <v>21</v>
      </c>
      <c r="E423" t="s">
        <v>349</v>
      </c>
      <c r="F423" t="s">
        <v>1121</v>
      </c>
      <c r="G423" t="str">
        <f>VLOOKUP(A423,'[1]Grades '!A:D,3,FALSE)</f>
        <v>C_12</v>
      </c>
    </row>
    <row r="424" spans="1:7" ht="15">
      <c r="A424">
        <v>13112</v>
      </c>
      <c r="B424" t="s">
        <v>350</v>
      </c>
      <c r="C424" t="s">
        <v>1099</v>
      </c>
      <c r="D424" t="s">
        <v>21</v>
      </c>
      <c r="E424" t="s">
        <v>351</v>
      </c>
      <c r="F424" t="s">
        <v>1121</v>
      </c>
      <c r="G424" t="str">
        <f>VLOOKUP(A424,'[1]Grades '!A:D,3,FALSE)</f>
        <v>C_14</v>
      </c>
    </row>
    <row r="425" spans="1:7" ht="15">
      <c r="A425">
        <v>13113</v>
      </c>
      <c r="B425" t="s">
        <v>352</v>
      </c>
      <c r="C425" t="s">
        <v>1099</v>
      </c>
      <c r="D425" t="s">
        <v>21</v>
      </c>
      <c r="E425" t="s">
        <v>353</v>
      </c>
      <c r="F425" t="s">
        <v>1121</v>
      </c>
      <c r="G425" t="str">
        <f>VLOOKUP(A425,'[1]Grades '!A:D,3,FALSE)</f>
        <v>C_15</v>
      </c>
    </row>
    <row r="426" spans="1:7" ht="15">
      <c r="A426">
        <v>14101</v>
      </c>
      <c r="B426" t="s">
        <v>354</v>
      </c>
      <c r="C426" t="s">
        <v>1099</v>
      </c>
      <c r="D426" t="s">
        <v>355</v>
      </c>
      <c r="E426" t="s">
        <v>356</v>
      </c>
      <c r="F426" t="s">
        <v>1121</v>
      </c>
      <c r="G426" t="str">
        <f>VLOOKUP(A426,'[1]Grades '!A:D,3,FALSE)</f>
        <v>C_7</v>
      </c>
    </row>
    <row r="427" spans="1:7" ht="15">
      <c r="A427">
        <v>13116</v>
      </c>
      <c r="B427" t="s">
        <v>357</v>
      </c>
      <c r="C427" t="s">
        <v>1099</v>
      </c>
      <c r="D427" t="s">
        <v>1582</v>
      </c>
      <c r="E427" t="s">
        <v>358</v>
      </c>
      <c r="F427" t="s">
        <v>1102</v>
      </c>
      <c r="G427" t="s">
        <v>359</v>
      </c>
    </row>
    <row r="428" spans="1:7" ht="15">
      <c r="A428">
        <v>14106</v>
      </c>
      <c r="B428" t="s">
        <v>360</v>
      </c>
      <c r="C428" t="s">
        <v>1099</v>
      </c>
      <c r="D428" t="s">
        <v>21</v>
      </c>
      <c r="E428" t="s">
        <v>361</v>
      </c>
      <c r="F428" t="s">
        <v>1121</v>
      </c>
      <c r="G428" t="str">
        <f>VLOOKUP(A428,'[1]Grades '!A:D,3,FALSE)</f>
        <v>C_8</v>
      </c>
    </row>
    <row r="429" spans="1:7" ht="15">
      <c r="A429">
        <v>14107</v>
      </c>
      <c r="B429" t="s">
        <v>362</v>
      </c>
      <c r="C429" t="s">
        <v>1099</v>
      </c>
      <c r="D429" t="s">
        <v>21</v>
      </c>
      <c r="E429" t="s">
        <v>363</v>
      </c>
      <c r="F429" t="s">
        <v>1121</v>
      </c>
      <c r="G429" t="str">
        <f>VLOOKUP(A429,'[1]Grades '!A:D,3,FALSE)</f>
        <v>C_9</v>
      </c>
    </row>
    <row r="430" spans="1:7" ht="15">
      <c r="A430">
        <v>14108</v>
      </c>
      <c r="B430" t="s">
        <v>364</v>
      </c>
      <c r="C430" t="s">
        <v>1099</v>
      </c>
      <c r="D430" t="s">
        <v>21</v>
      </c>
      <c r="E430" t="s">
        <v>365</v>
      </c>
      <c r="F430" t="s">
        <v>1121</v>
      </c>
      <c r="G430" t="str">
        <f>VLOOKUP(A430,'[1]Grades '!A:D,3,FALSE)</f>
        <v>C_11</v>
      </c>
    </row>
    <row r="431" spans="1:7" ht="15">
      <c r="A431">
        <v>14109</v>
      </c>
      <c r="B431" t="s">
        <v>366</v>
      </c>
      <c r="C431" t="s">
        <v>1099</v>
      </c>
      <c r="D431" t="s">
        <v>21</v>
      </c>
      <c r="E431" t="s">
        <v>367</v>
      </c>
      <c r="F431" t="s">
        <v>1121</v>
      </c>
      <c r="G431" t="str">
        <f>VLOOKUP(A431,'[1]Grades '!A:D,3,FALSE)</f>
        <v>C_12</v>
      </c>
    </row>
    <row r="432" spans="1:7" ht="15">
      <c r="A432">
        <v>14136</v>
      </c>
      <c r="B432" t="s">
        <v>368</v>
      </c>
      <c r="C432" t="s">
        <v>1099</v>
      </c>
      <c r="D432" t="s">
        <v>21</v>
      </c>
      <c r="E432" t="s">
        <v>369</v>
      </c>
      <c r="F432" t="s">
        <v>1121</v>
      </c>
      <c r="G432" t="str">
        <f>VLOOKUP(A432,'[1]Grades '!A:D,3,FALSE)</f>
        <v>C_7</v>
      </c>
    </row>
    <row r="433" spans="1:7" ht="15">
      <c r="A433">
        <v>32146</v>
      </c>
      <c r="B433" t="s">
        <v>370</v>
      </c>
      <c r="C433" t="s">
        <v>1099</v>
      </c>
      <c r="D433" t="s">
        <v>371</v>
      </c>
      <c r="E433" t="s">
        <v>372</v>
      </c>
      <c r="F433" t="s">
        <v>1121</v>
      </c>
      <c r="G433" t="str">
        <f>VLOOKUP(A433,'[1]Grades '!A:D,3,FALSE)</f>
        <v>C_10</v>
      </c>
    </row>
    <row r="434" spans="1:7" ht="15">
      <c r="A434">
        <v>32147</v>
      </c>
      <c r="B434" t="s">
        <v>373</v>
      </c>
      <c r="C434" t="s">
        <v>1099</v>
      </c>
      <c r="D434" t="s">
        <v>371</v>
      </c>
      <c r="E434" t="s">
        <v>374</v>
      </c>
      <c r="F434" t="s">
        <v>1121</v>
      </c>
      <c r="G434" t="str">
        <f>VLOOKUP(A434,'[1]Grades '!A:D,3,FALSE)</f>
        <v>C_12</v>
      </c>
    </row>
    <row r="435" spans="1:7" ht="15">
      <c r="A435">
        <v>32148</v>
      </c>
      <c r="B435" t="s">
        <v>375</v>
      </c>
      <c r="C435" t="s">
        <v>1099</v>
      </c>
      <c r="D435" t="s">
        <v>371</v>
      </c>
      <c r="E435" t="s">
        <v>376</v>
      </c>
      <c r="F435" t="s">
        <v>1121</v>
      </c>
      <c r="G435" t="str">
        <f>VLOOKUP(A435,'[1]Grades '!A:D,3,FALSE)</f>
        <v>C_14</v>
      </c>
    </row>
    <row r="436" spans="1:7" ht="15">
      <c r="A436">
        <v>32149</v>
      </c>
      <c r="B436" t="s">
        <v>377</v>
      </c>
      <c r="C436" t="s">
        <v>1099</v>
      </c>
      <c r="D436" t="s">
        <v>371</v>
      </c>
      <c r="E436" t="s">
        <v>378</v>
      </c>
      <c r="F436" t="s">
        <v>1121</v>
      </c>
      <c r="G436" t="str">
        <f>VLOOKUP(A436,'[1]Grades '!A:D,3,FALSE)</f>
        <v>C_16</v>
      </c>
    </row>
    <row r="437" spans="1:7" ht="15">
      <c r="A437">
        <v>32150</v>
      </c>
      <c r="B437" t="s">
        <v>379</v>
      </c>
      <c r="C437" t="s">
        <v>1099</v>
      </c>
      <c r="D437" t="s">
        <v>371</v>
      </c>
      <c r="E437" t="s">
        <v>380</v>
      </c>
      <c r="F437" t="s">
        <v>1121</v>
      </c>
      <c r="G437" t="str">
        <f>VLOOKUP(A437,'[1]Grades '!A:D,3,FALSE)</f>
        <v>C_18</v>
      </c>
    </row>
    <row r="438" spans="1:7" ht="15">
      <c r="A438">
        <v>14123</v>
      </c>
      <c r="B438" t="s">
        <v>381</v>
      </c>
      <c r="C438" t="s">
        <v>1099</v>
      </c>
      <c r="D438" t="s">
        <v>21</v>
      </c>
      <c r="E438" t="s">
        <v>382</v>
      </c>
      <c r="F438" t="s">
        <v>1121</v>
      </c>
      <c r="G438" t="str">
        <f>VLOOKUP(A438,'[1]Grades '!A:D,3,FALSE)</f>
        <v>C_12</v>
      </c>
    </row>
    <row r="439" spans="1:7" ht="15">
      <c r="A439">
        <v>17126</v>
      </c>
      <c r="B439" t="s">
        <v>383</v>
      </c>
      <c r="C439" t="s">
        <v>1099</v>
      </c>
      <c r="D439" t="s">
        <v>384</v>
      </c>
      <c r="E439" t="s">
        <v>385</v>
      </c>
      <c r="F439" t="s">
        <v>1121</v>
      </c>
      <c r="G439" t="str">
        <f>VLOOKUP(A439,'[1]Grades '!A:D,3,FALSE)</f>
        <v>C_10</v>
      </c>
    </row>
    <row r="440" spans="1:7" ht="15">
      <c r="A440">
        <v>15114</v>
      </c>
      <c r="B440" t="s">
        <v>386</v>
      </c>
      <c r="C440" t="s">
        <v>1099</v>
      </c>
      <c r="D440" t="s">
        <v>1578</v>
      </c>
      <c r="E440" t="s">
        <v>387</v>
      </c>
      <c r="F440" t="s">
        <v>1121</v>
      </c>
      <c r="G440" t="str">
        <f>VLOOKUP(A440,'[1]Grades '!A:D,3,FALSE)</f>
        <v>C_9</v>
      </c>
    </row>
    <row r="441" spans="1:7" ht="15">
      <c r="A441">
        <v>14131</v>
      </c>
      <c r="B441" t="s">
        <v>388</v>
      </c>
      <c r="C441" t="s">
        <v>1099</v>
      </c>
      <c r="D441" t="s">
        <v>21</v>
      </c>
      <c r="E441" t="s">
        <v>389</v>
      </c>
      <c r="F441" t="s">
        <v>1121</v>
      </c>
      <c r="G441" t="str">
        <f>VLOOKUP(A441,'[1]Grades '!A:D,3,FALSE)</f>
        <v>C_9</v>
      </c>
    </row>
    <row r="442" spans="1:7" ht="15">
      <c r="A442">
        <v>76120</v>
      </c>
      <c r="B442" t="s">
        <v>390</v>
      </c>
      <c r="C442" t="s">
        <v>1142</v>
      </c>
      <c r="D442" t="s">
        <v>1582</v>
      </c>
      <c r="E442" t="s">
        <v>391</v>
      </c>
      <c r="F442" t="s">
        <v>1102</v>
      </c>
      <c r="G442" t="e">
        <f>VLOOKUP(A442,'[1]Grades '!A:D,3,FALSE)</f>
        <v>#N/A</v>
      </c>
    </row>
    <row r="443" spans="1:7" ht="15">
      <c r="A443">
        <v>13406</v>
      </c>
      <c r="B443" t="s">
        <v>392</v>
      </c>
      <c r="C443" t="s">
        <v>1099</v>
      </c>
      <c r="D443" t="s">
        <v>393</v>
      </c>
      <c r="E443" t="s">
        <v>394</v>
      </c>
      <c r="F443" t="s">
        <v>1121</v>
      </c>
      <c r="G443" t="str">
        <f>VLOOKUP(A443,'[1]Grades '!A:D,3,FALSE)</f>
        <v>C_11</v>
      </c>
    </row>
    <row r="444" spans="1:7" ht="15">
      <c r="A444">
        <v>14121</v>
      </c>
      <c r="B444" t="s">
        <v>395</v>
      </c>
      <c r="C444" t="s">
        <v>1099</v>
      </c>
      <c r="D444" t="s">
        <v>21</v>
      </c>
      <c r="E444" t="s">
        <v>396</v>
      </c>
      <c r="F444" t="s">
        <v>1121</v>
      </c>
      <c r="G444" t="str">
        <f>VLOOKUP(A444,'[1]Grades '!A:D,3,FALSE)</f>
        <v>C_9</v>
      </c>
    </row>
    <row r="445" spans="1:7" ht="15">
      <c r="A445">
        <v>17407</v>
      </c>
      <c r="B445" t="s">
        <v>397</v>
      </c>
      <c r="C445" t="s">
        <v>1099</v>
      </c>
      <c r="D445" t="s">
        <v>398</v>
      </c>
      <c r="E445" t="s">
        <v>399</v>
      </c>
      <c r="F445" t="s">
        <v>1102</v>
      </c>
      <c r="G445" t="str">
        <f>VLOOKUP(A445,'[1]Grades '!A:D,3,FALSE)</f>
        <v>C_19</v>
      </c>
    </row>
    <row r="446" spans="1:7" ht="15">
      <c r="A446">
        <v>17408</v>
      </c>
      <c r="B446" t="s">
        <v>400</v>
      </c>
      <c r="C446" t="s">
        <v>1099</v>
      </c>
      <c r="D446" t="s">
        <v>398</v>
      </c>
      <c r="E446" t="s">
        <v>401</v>
      </c>
      <c r="F446" t="s">
        <v>1102</v>
      </c>
      <c r="G446" t="str">
        <f>VLOOKUP(A446,'[1]Grades '!A:D,3,FALSE)</f>
        <v>C_21</v>
      </c>
    </row>
    <row r="447" spans="1:7" ht="15">
      <c r="A447">
        <v>11131</v>
      </c>
      <c r="B447" t="s">
        <v>402</v>
      </c>
      <c r="C447" t="s">
        <v>1099</v>
      </c>
      <c r="D447" t="s">
        <v>403</v>
      </c>
      <c r="E447" t="s">
        <v>404</v>
      </c>
      <c r="F447" t="s">
        <v>1121</v>
      </c>
      <c r="G447" t="str">
        <f>VLOOKUP(A447,'[1]Grades '!A:D,3,FALSE)</f>
        <v>C_6</v>
      </c>
    </row>
    <row r="448" spans="1:7" ht="15">
      <c r="A448">
        <v>22135</v>
      </c>
      <c r="B448" t="s">
        <v>405</v>
      </c>
      <c r="C448" t="s">
        <v>1099</v>
      </c>
      <c r="D448" t="s">
        <v>406</v>
      </c>
      <c r="E448" t="s">
        <v>407</v>
      </c>
      <c r="F448" t="s">
        <v>1121</v>
      </c>
      <c r="G448" t="str">
        <f>VLOOKUP(A448,'[1]Grades '!A:D,3,FALSE)</f>
        <v>C_9</v>
      </c>
    </row>
    <row r="449" spans="1:7" ht="15">
      <c r="A449">
        <v>22136</v>
      </c>
      <c r="B449" t="s">
        <v>408</v>
      </c>
      <c r="C449" t="s">
        <v>1099</v>
      </c>
      <c r="D449" t="s">
        <v>406</v>
      </c>
      <c r="E449" t="s">
        <v>409</v>
      </c>
      <c r="F449" t="s">
        <v>1121</v>
      </c>
      <c r="G449" t="str">
        <f>VLOOKUP(A449,'[1]Grades '!A:D,3,FALSE)</f>
        <v>C_11</v>
      </c>
    </row>
    <row r="450" spans="1:7" ht="15">
      <c r="A450">
        <v>22137</v>
      </c>
      <c r="B450" t="s">
        <v>410</v>
      </c>
      <c r="C450" t="s">
        <v>1099</v>
      </c>
      <c r="D450" t="s">
        <v>406</v>
      </c>
      <c r="E450" t="s">
        <v>411</v>
      </c>
      <c r="F450" t="s">
        <v>1121</v>
      </c>
      <c r="G450" t="str">
        <f>VLOOKUP(A450,'[1]Grades '!A:D,3,FALSE)</f>
        <v>C_14</v>
      </c>
    </row>
    <row r="451" spans="1:7" ht="15">
      <c r="A451">
        <v>14146</v>
      </c>
      <c r="B451" t="s">
        <v>412</v>
      </c>
      <c r="C451" t="s">
        <v>1099</v>
      </c>
      <c r="D451" t="s">
        <v>21</v>
      </c>
      <c r="E451" t="s">
        <v>413</v>
      </c>
      <c r="F451" t="s">
        <v>1121</v>
      </c>
      <c r="G451" t="str">
        <f>VLOOKUP(A451,'[1]Grades '!A:D,3,FALSE)</f>
        <v>C_7</v>
      </c>
    </row>
    <row r="452" spans="1:7" ht="15">
      <c r="A452">
        <v>41168</v>
      </c>
      <c r="B452" t="s">
        <v>414</v>
      </c>
      <c r="C452" t="s">
        <v>1099</v>
      </c>
      <c r="D452" t="s">
        <v>415</v>
      </c>
      <c r="E452" t="s">
        <v>416</v>
      </c>
      <c r="F452" t="s">
        <v>1121</v>
      </c>
      <c r="G452" t="str">
        <f>VLOOKUP(A452,'[1]Grades '!A:D,3,FALSE)</f>
        <v>C_15</v>
      </c>
    </row>
    <row r="453" spans="1:7" ht="15">
      <c r="A453">
        <v>12216</v>
      </c>
      <c r="B453" t="s">
        <v>417</v>
      </c>
      <c r="C453" t="s">
        <v>1099</v>
      </c>
      <c r="D453" t="s">
        <v>1831</v>
      </c>
      <c r="E453" t="s">
        <v>418</v>
      </c>
      <c r="F453" t="s">
        <v>1121</v>
      </c>
      <c r="G453" t="str">
        <f>VLOOKUP(A453,'[1]Grades '!A:D,3,FALSE)</f>
        <v>C_9</v>
      </c>
    </row>
    <row r="454" spans="1:7" ht="15">
      <c r="A454">
        <v>12217</v>
      </c>
      <c r="B454" t="s">
        <v>419</v>
      </c>
      <c r="C454" t="s">
        <v>1099</v>
      </c>
      <c r="D454" t="s">
        <v>1831</v>
      </c>
      <c r="E454" t="s">
        <v>420</v>
      </c>
      <c r="F454" t="s">
        <v>1121</v>
      </c>
      <c r="G454" t="str">
        <f>VLOOKUP(A454,'[1]Grades '!A:D,3,FALSE)</f>
        <v>C_11</v>
      </c>
    </row>
    <row r="455" spans="1:7" ht="15">
      <c r="A455">
        <v>17141</v>
      </c>
      <c r="B455" t="s">
        <v>421</v>
      </c>
      <c r="C455" t="s">
        <v>1099</v>
      </c>
      <c r="D455" t="s">
        <v>422</v>
      </c>
      <c r="E455" t="s">
        <v>423</v>
      </c>
      <c r="F455" t="s">
        <v>1121</v>
      </c>
      <c r="G455" t="str">
        <f>VLOOKUP(A455,'[1]Grades '!A:D,3,FALSE)</f>
        <v>C_8</v>
      </c>
    </row>
    <row r="456" spans="1:7" ht="15">
      <c r="A456">
        <v>17142</v>
      </c>
      <c r="B456" t="s">
        <v>424</v>
      </c>
      <c r="C456" t="s">
        <v>1099</v>
      </c>
      <c r="D456" t="s">
        <v>422</v>
      </c>
      <c r="E456" t="s">
        <v>425</v>
      </c>
      <c r="F456" t="s">
        <v>1121</v>
      </c>
      <c r="G456" t="str">
        <f>VLOOKUP(A456,'[1]Grades '!A:D,3,FALSE)</f>
        <v>C_10</v>
      </c>
    </row>
    <row r="457" spans="1:7" ht="15">
      <c r="A457">
        <v>17143</v>
      </c>
      <c r="B457" t="s">
        <v>426</v>
      </c>
      <c r="C457" t="s">
        <v>1099</v>
      </c>
      <c r="D457" t="s">
        <v>422</v>
      </c>
      <c r="E457" t="s">
        <v>427</v>
      </c>
      <c r="F457" t="s">
        <v>1121</v>
      </c>
      <c r="G457" t="str">
        <f>VLOOKUP(A457,'[1]Grades '!A:D,3,FALSE)</f>
        <v>C_12</v>
      </c>
    </row>
    <row r="458" spans="1:7" ht="15">
      <c r="A458">
        <v>17144</v>
      </c>
      <c r="B458" t="s">
        <v>428</v>
      </c>
      <c r="C458" t="s">
        <v>1099</v>
      </c>
      <c r="D458" t="s">
        <v>422</v>
      </c>
      <c r="E458" t="s">
        <v>429</v>
      </c>
      <c r="F458" t="s">
        <v>1121</v>
      </c>
      <c r="G458" t="str">
        <f>VLOOKUP(A458,'[1]Grades '!A:D,3,FALSE)</f>
        <v>C_14</v>
      </c>
    </row>
    <row r="459" spans="1:7" ht="15">
      <c r="A459">
        <v>32211</v>
      </c>
      <c r="B459" t="s">
        <v>430</v>
      </c>
      <c r="C459" t="s">
        <v>1099</v>
      </c>
      <c r="D459" t="s">
        <v>21</v>
      </c>
      <c r="E459" t="s">
        <v>431</v>
      </c>
      <c r="F459" t="s">
        <v>1121</v>
      </c>
      <c r="G459" t="str">
        <f>VLOOKUP(A459,'[1]Grades '!A:D,3,FALSE)</f>
        <v>C_9</v>
      </c>
    </row>
    <row r="460" spans="1:7" ht="15">
      <c r="A460">
        <v>72305</v>
      </c>
      <c r="B460" t="s">
        <v>432</v>
      </c>
      <c r="C460" t="s">
        <v>1142</v>
      </c>
      <c r="D460" t="s">
        <v>1871</v>
      </c>
      <c r="E460" t="s">
        <v>433</v>
      </c>
      <c r="F460" t="s">
        <v>1102</v>
      </c>
      <c r="G460" t="e">
        <f>VLOOKUP(A460,'[1]Grades '!A:D,3,FALSE)</f>
        <v>#N/A</v>
      </c>
    </row>
    <row r="461" spans="1:7" ht="15">
      <c r="A461">
        <v>16201</v>
      </c>
      <c r="B461" t="s">
        <v>434</v>
      </c>
      <c r="C461" t="s">
        <v>1099</v>
      </c>
      <c r="D461" t="s">
        <v>435</v>
      </c>
      <c r="E461" t="s">
        <v>436</v>
      </c>
      <c r="F461" t="s">
        <v>1102</v>
      </c>
      <c r="G461" t="str">
        <f>VLOOKUP(A461,'[1]Grades '!A:D,3,FALSE)</f>
        <v>C_21</v>
      </c>
    </row>
    <row r="462" spans="1:7" ht="15">
      <c r="A462">
        <v>13106</v>
      </c>
      <c r="B462" t="s">
        <v>437</v>
      </c>
      <c r="C462" t="s">
        <v>1099</v>
      </c>
      <c r="D462" t="s">
        <v>238</v>
      </c>
      <c r="E462" t="s">
        <v>438</v>
      </c>
      <c r="F462" t="s">
        <v>1121</v>
      </c>
      <c r="G462" t="str">
        <f>VLOOKUP(A462,'[1]Grades '!A:D,3,FALSE)</f>
        <v>C_10</v>
      </c>
    </row>
    <row r="463" spans="1:7" ht="15">
      <c r="A463">
        <v>13107</v>
      </c>
      <c r="B463" t="s">
        <v>439</v>
      </c>
      <c r="C463" t="s">
        <v>1099</v>
      </c>
      <c r="D463" t="s">
        <v>238</v>
      </c>
      <c r="E463" t="s">
        <v>440</v>
      </c>
      <c r="F463" t="s">
        <v>1121</v>
      </c>
      <c r="G463" t="str">
        <f>VLOOKUP(A463,'[1]Grades '!A:D,3,FALSE)</f>
        <v>C_13</v>
      </c>
    </row>
    <row r="464" spans="1:7" ht="15">
      <c r="A464">
        <v>16175</v>
      </c>
      <c r="B464" t="s">
        <v>441</v>
      </c>
      <c r="C464" t="s">
        <v>1099</v>
      </c>
      <c r="D464" t="s">
        <v>1913</v>
      </c>
      <c r="E464" t="s">
        <v>442</v>
      </c>
      <c r="F464" t="s">
        <v>1102</v>
      </c>
      <c r="G464" t="str">
        <f>VLOOKUP(A464,'[1]Grades '!A:D,3,FALSE)</f>
        <v>C_28</v>
      </c>
    </row>
    <row r="465" spans="1:7" ht="15">
      <c r="A465">
        <v>22111</v>
      </c>
      <c r="B465" t="s">
        <v>443</v>
      </c>
      <c r="C465" t="s">
        <v>1099</v>
      </c>
      <c r="D465" t="s">
        <v>444</v>
      </c>
      <c r="E465" t="s">
        <v>445</v>
      </c>
      <c r="F465" t="s">
        <v>1121</v>
      </c>
      <c r="G465" t="str">
        <f>VLOOKUP(A465,'[1]Grades '!A:D,3,FALSE)</f>
        <v>C_6</v>
      </c>
    </row>
    <row r="466" spans="1:7" ht="15">
      <c r="A466">
        <v>22112</v>
      </c>
      <c r="B466" t="s">
        <v>446</v>
      </c>
      <c r="C466" t="s">
        <v>1099</v>
      </c>
      <c r="D466" t="s">
        <v>444</v>
      </c>
      <c r="E466" t="s">
        <v>447</v>
      </c>
      <c r="F466" t="s">
        <v>1121</v>
      </c>
      <c r="G466" t="str">
        <f>VLOOKUP(A466,'[1]Grades '!A:D,3,FALSE)</f>
        <v>C_8</v>
      </c>
    </row>
    <row r="467" spans="1:7" ht="15">
      <c r="A467">
        <v>22113</v>
      </c>
      <c r="B467" t="s">
        <v>448</v>
      </c>
      <c r="C467" t="s">
        <v>1099</v>
      </c>
      <c r="D467" t="s">
        <v>444</v>
      </c>
      <c r="E467" t="s">
        <v>449</v>
      </c>
      <c r="F467" t="s">
        <v>1121</v>
      </c>
      <c r="G467" t="str">
        <f>VLOOKUP(A467,'[1]Grades '!A:D,3,FALSE)</f>
        <v>C_11</v>
      </c>
    </row>
    <row r="468" spans="1:7" ht="15">
      <c r="A468">
        <v>22114</v>
      </c>
      <c r="B468" t="s">
        <v>450</v>
      </c>
      <c r="C468" t="s">
        <v>1099</v>
      </c>
      <c r="D468" t="s">
        <v>444</v>
      </c>
      <c r="E468" t="s">
        <v>451</v>
      </c>
      <c r="F468" t="s">
        <v>1121</v>
      </c>
      <c r="G468" t="str">
        <f>VLOOKUP(A468,'[1]Grades '!A:D,3,FALSE)</f>
        <v>C_13</v>
      </c>
    </row>
    <row r="469" spans="1:7" ht="15">
      <c r="A469">
        <v>22116</v>
      </c>
      <c r="B469" t="s">
        <v>452</v>
      </c>
      <c r="C469" t="s">
        <v>1099</v>
      </c>
      <c r="D469" t="s">
        <v>453</v>
      </c>
      <c r="E469" t="s">
        <v>454</v>
      </c>
      <c r="F469" t="s">
        <v>1121</v>
      </c>
      <c r="G469" t="str">
        <f>VLOOKUP(A469,'[1]Grades '!A:D,3,FALSE)</f>
        <v>C_17</v>
      </c>
    </row>
    <row r="470" spans="1:7" ht="15">
      <c r="A470">
        <v>13206</v>
      </c>
      <c r="B470" t="s">
        <v>455</v>
      </c>
      <c r="C470" t="s">
        <v>1099</v>
      </c>
      <c r="D470" t="s">
        <v>1135</v>
      </c>
      <c r="E470" t="s">
        <v>456</v>
      </c>
      <c r="F470" t="s">
        <v>1121</v>
      </c>
      <c r="G470" t="str">
        <f>VLOOKUP(A470,'[1]Grades '!A:D,3,FALSE)</f>
        <v>C_19</v>
      </c>
    </row>
    <row r="471" spans="1:7" ht="15">
      <c r="A471">
        <v>13207</v>
      </c>
      <c r="B471" t="s">
        <v>457</v>
      </c>
      <c r="C471" t="s">
        <v>1099</v>
      </c>
      <c r="D471" t="s">
        <v>1135</v>
      </c>
      <c r="E471" t="s">
        <v>458</v>
      </c>
      <c r="F471" t="s">
        <v>1121</v>
      </c>
      <c r="G471" t="str">
        <f>VLOOKUP(A471,'[1]Grades '!A:D,3,FALSE)</f>
        <v>C_22</v>
      </c>
    </row>
    <row r="472" spans="1:7" ht="15">
      <c r="A472">
        <v>13208</v>
      </c>
      <c r="B472" t="s">
        <v>459</v>
      </c>
      <c r="C472" t="s">
        <v>1099</v>
      </c>
      <c r="D472" t="s">
        <v>1135</v>
      </c>
      <c r="E472" t="s">
        <v>460</v>
      </c>
      <c r="F472" t="s">
        <v>1102</v>
      </c>
      <c r="G472" t="str">
        <f>VLOOKUP(A472,'[1]Grades '!A:D,3,FALSE)</f>
        <v>C_25</v>
      </c>
    </row>
    <row r="473" spans="1:7" ht="15">
      <c r="A473">
        <v>22226</v>
      </c>
      <c r="B473" t="s">
        <v>461</v>
      </c>
      <c r="C473" t="s">
        <v>1099</v>
      </c>
      <c r="D473" t="s">
        <v>462</v>
      </c>
      <c r="E473" t="s">
        <v>463</v>
      </c>
      <c r="F473" t="s">
        <v>1121</v>
      </c>
      <c r="G473" t="str">
        <f>VLOOKUP(A473,'[1]Grades '!A:D,3,FALSE)</f>
        <v>C_17</v>
      </c>
    </row>
    <row r="474" spans="1:7" ht="15">
      <c r="A474">
        <v>22227</v>
      </c>
      <c r="B474" t="s">
        <v>464</v>
      </c>
      <c r="C474" t="s">
        <v>1099</v>
      </c>
      <c r="D474" t="s">
        <v>462</v>
      </c>
      <c r="E474" t="s">
        <v>465</v>
      </c>
      <c r="F474" t="s">
        <v>1121</v>
      </c>
      <c r="G474" t="str">
        <f>VLOOKUP(A474,'[1]Grades '!A:D,3,FALSE)</f>
        <v>C_19</v>
      </c>
    </row>
    <row r="475" spans="1:7" ht="15">
      <c r="A475">
        <v>22228</v>
      </c>
      <c r="B475" t="s">
        <v>466</v>
      </c>
      <c r="C475" t="s">
        <v>1099</v>
      </c>
      <c r="D475" t="s">
        <v>462</v>
      </c>
      <c r="E475" t="s">
        <v>467</v>
      </c>
      <c r="F475" t="s">
        <v>1121</v>
      </c>
      <c r="G475" t="str">
        <f>VLOOKUP(A475,'[1]Grades '!A:D,3,FALSE)</f>
        <v>C_21</v>
      </c>
    </row>
    <row r="476" spans="1:7" ht="15">
      <c r="A476">
        <v>17121</v>
      </c>
      <c r="B476" t="s">
        <v>468</v>
      </c>
      <c r="C476" t="s">
        <v>1099</v>
      </c>
      <c r="D476" t="s">
        <v>469</v>
      </c>
      <c r="E476" t="s">
        <v>470</v>
      </c>
      <c r="F476" t="s">
        <v>1121</v>
      </c>
      <c r="G476" t="str">
        <f>VLOOKUP(A476,'[1]Grades '!A:D,3,FALSE)</f>
        <v>C_10</v>
      </c>
    </row>
    <row r="477" spans="1:7" ht="15">
      <c r="A477">
        <v>17122</v>
      </c>
      <c r="B477" t="s">
        <v>471</v>
      </c>
      <c r="C477" t="s">
        <v>1099</v>
      </c>
      <c r="D477" t="s">
        <v>469</v>
      </c>
      <c r="E477" t="s">
        <v>472</v>
      </c>
      <c r="F477" t="s">
        <v>1121</v>
      </c>
      <c r="G477" t="str">
        <f>VLOOKUP(A477,'[1]Grades '!A:D,3,FALSE)</f>
        <v>C_14</v>
      </c>
    </row>
    <row r="478" spans="1:7" ht="15">
      <c r="A478">
        <v>14124</v>
      </c>
      <c r="B478" t="s">
        <v>473</v>
      </c>
      <c r="C478" t="s">
        <v>1099</v>
      </c>
      <c r="D478" t="s">
        <v>21</v>
      </c>
      <c r="E478" t="s">
        <v>474</v>
      </c>
      <c r="F478" t="s">
        <v>1121</v>
      </c>
      <c r="G478" t="str">
        <f>VLOOKUP(A478,'[1]Grades '!A:D,3,FALSE)</f>
        <v>C_14</v>
      </c>
    </row>
    <row r="479" spans="1:7" ht="15">
      <c r="A479">
        <v>11128</v>
      </c>
      <c r="B479" t="s">
        <v>475</v>
      </c>
      <c r="C479" t="s">
        <v>1099</v>
      </c>
      <c r="D479" t="s">
        <v>1158</v>
      </c>
      <c r="E479" t="s">
        <v>476</v>
      </c>
      <c r="F479" t="s">
        <v>1121</v>
      </c>
      <c r="G479" t="str">
        <f>VLOOKUP(A479,'[1]Grades '!A:D,3,FALSE)</f>
        <v>C_3</v>
      </c>
    </row>
    <row r="480" spans="1:7" ht="15">
      <c r="A480">
        <v>11129</v>
      </c>
      <c r="B480" t="s">
        <v>477</v>
      </c>
      <c r="C480" t="s">
        <v>1099</v>
      </c>
      <c r="D480" t="s">
        <v>1158</v>
      </c>
      <c r="E480" t="s">
        <v>478</v>
      </c>
      <c r="F480" t="s">
        <v>1121</v>
      </c>
      <c r="G480" t="str">
        <f>VLOOKUP(A480,'[1]Grades '!A:D,3,FALSE)</f>
        <v>C_6</v>
      </c>
    </row>
    <row r="481" spans="1:7" ht="15">
      <c r="A481">
        <v>15121</v>
      </c>
      <c r="B481" t="s">
        <v>479</v>
      </c>
      <c r="C481" t="s">
        <v>1099</v>
      </c>
      <c r="D481" t="s">
        <v>480</v>
      </c>
      <c r="E481" t="s">
        <v>481</v>
      </c>
      <c r="F481" t="s">
        <v>1121</v>
      </c>
      <c r="G481" t="str">
        <f>VLOOKUP(A481,'[1]Grades '!A:D,3,FALSE)</f>
        <v>C_9</v>
      </c>
    </row>
    <row r="482" spans="1:7" ht="15">
      <c r="A482">
        <v>15122</v>
      </c>
      <c r="B482" t="s">
        <v>482</v>
      </c>
      <c r="C482" t="s">
        <v>1099</v>
      </c>
      <c r="D482" t="s">
        <v>480</v>
      </c>
      <c r="E482" t="s">
        <v>483</v>
      </c>
      <c r="F482" t="s">
        <v>1121</v>
      </c>
      <c r="G482" t="str">
        <f>VLOOKUP(A482,'[1]Grades '!A:D,3,FALSE)</f>
        <v>C_10</v>
      </c>
    </row>
    <row r="483" spans="1:7" ht="15">
      <c r="A483">
        <v>11211</v>
      </c>
      <c r="B483" t="s">
        <v>484</v>
      </c>
      <c r="C483" t="s">
        <v>1099</v>
      </c>
      <c r="D483" t="s">
        <v>485</v>
      </c>
      <c r="E483" t="s">
        <v>486</v>
      </c>
      <c r="F483" t="s">
        <v>1121</v>
      </c>
      <c r="G483" t="str">
        <f>VLOOKUP(A483,'[1]Grades '!A:D,3,FALSE)</f>
        <v>C_6</v>
      </c>
    </row>
    <row r="484" spans="1:7" ht="15">
      <c r="A484">
        <v>25226</v>
      </c>
      <c r="B484" t="s">
        <v>487</v>
      </c>
      <c r="C484" t="s">
        <v>1099</v>
      </c>
      <c r="D484" t="s">
        <v>488</v>
      </c>
      <c r="E484" t="s">
        <v>489</v>
      </c>
      <c r="F484" t="s">
        <v>1121</v>
      </c>
      <c r="G484" t="str">
        <f>VLOOKUP(A484,'[1]Grades '!A:D,3,FALSE)</f>
        <v>C_3</v>
      </c>
    </row>
    <row r="485" spans="1:7" ht="15">
      <c r="A485">
        <v>24541</v>
      </c>
      <c r="B485" t="s">
        <v>490</v>
      </c>
      <c r="C485" t="s">
        <v>1099</v>
      </c>
      <c r="D485" t="s">
        <v>491</v>
      </c>
      <c r="E485" t="s">
        <v>492</v>
      </c>
      <c r="F485" t="s">
        <v>1121</v>
      </c>
      <c r="G485" t="str">
        <f>VLOOKUP(A485,'[1]Grades '!A:D,3,FALSE)</f>
        <v>C_8</v>
      </c>
    </row>
    <row r="486" spans="1:7" ht="15">
      <c r="A486">
        <v>25121</v>
      </c>
      <c r="B486" t="s">
        <v>493</v>
      </c>
      <c r="C486" t="s">
        <v>1099</v>
      </c>
      <c r="D486" t="s">
        <v>494</v>
      </c>
      <c r="E486" t="s">
        <v>495</v>
      </c>
      <c r="F486" t="s">
        <v>1121</v>
      </c>
      <c r="G486" t="str">
        <f>VLOOKUP(A486,'[1]Grades '!A:D,3,FALSE)</f>
        <v>C_7</v>
      </c>
    </row>
    <row r="487" spans="1:7" ht="15">
      <c r="A487">
        <v>22240</v>
      </c>
      <c r="B487" t="s">
        <v>496</v>
      </c>
      <c r="C487" t="s">
        <v>1099</v>
      </c>
      <c r="D487" t="s">
        <v>497</v>
      </c>
      <c r="E487" t="s">
        <v>498</v>
      </c>
      <c r="F487" t="s">
        <v>1121</v>
      </c>
      <c r="G487" t="str">
        <f>VLOOKUP(A487,'[1]Grades '!A:D,3,FALSE)</f>
        <v>C_9</v>
      </c>
    </row>
    <row r="488" spans="1:7" ht="15">
      <c r="A488">
        <v>11201</v>
      </c>
      <c r="B488" t="s">
        <v>499</v>
      </c>
      <c r="C488" t="s">
        <v>1099</v>
      </c>
      <c r="D488" t="s">
        <v>500</v>
      </c>
      <c r="E488" t="s">
        <v>501</v>
      </c>
      <c r="F488" t="s">
        <v>1121</v>
      </c>
      <c r="G488" t="str">
        <f>VLOOKUP(A488,'[1]Grades '!A:D,3,FALSE)</f>
        <v>C_5</v>
      </c>
    </row>
    <row r="489" spans="1:7" ht="15">
      <c r="A489">
        <v>24546</v>
      </c>
      <c r="B489" t="s">
        <v>502</v>
      </c>
      <c r="C489" t="s">
        <v>1099</v>
      </c>
      <c r="D489" t="s">
        <v>491</v>
      </c>
      <c r="E489" t="s">
        <v>503</v>
      </c>
      <c r="F489" t="s">
        <v>1121</v>
      </c>
      <c r="G489" t="str">
        <f>VLOOKUP(A489,'[1]Grades '!A:D,3,FALSE)</f>
        <v>C_7</v>
      </c>
    </row>
    <row r="490" spans="1:7" ht="15">
      <c r="A490">
        <v>31521</v>
      </c>
      <c r="B490" t="s">
        <v>504</v>
      </c>
      <c r="C490" t="s">
        <v>1099</v>
      </c>
      <c r="D490" t="s">
        <v>505</v>
      </c>
      <c r="E490" t="s">
        <v>506</v>
      </c>
      <c r="F490" t="s">
        <v>1102</v>
      </c>
      <c r="G490" t="s">
        <v>507</v>
      </c>
    </row>
    <row r="491" spans="1:7" ht="15">
      <c r="A491">
        <v>24121</v>
      </c>
      <c r="B491" t="s">
        <v>508</v>
      </c>
      <c r="C491" t="s">
        <v>1099</v>
      </c>
      <c r="D491" t="s">
        <v>509</v>
      </c>
      <c r="E491" t="s">
        <v>510</v>
      </c>
      <c r="F491" t="s">
        <v>1121</v>
      </c>
      <c r="G491" t="str">
        <f>VLOOKUP(A491,'[1]Grades '!A:D,3,FALSE)</f>
        <v>C_5</v>
      </c>
    </row>
    <row r="492" spans="1:7" ht="15">
      <c r="A492">
        <v>24126</v>
      </c>
      <c r="B492" t="s">
        <v>511</v>
      </c>
      <c r="C492" t="s">
        <v>1099</v>
      </c>
      <c r="D492" t="s">
        <v>512</v>
      </c>
      <c r="E492" t="s">
        <v>513</v>
      </c>
      <c r="F492" t="s">
        <v>1121</v>
      </c>
      <c r="G492" t="str">
        <f>VLOOKUP(A492,'[1]Grades '!A:D,3,FALSE)</f>
        <v>C_6</v>
      </c>
    </row>
    <row r="493" spans="1:7" ht="15">
      <c r="A493">
        <v>24518</v>
      </c>
      <c r="B493" t="s">
        <v>514</v>
      </c>
      <c r="C493" t="s">
        <v>1099</v>
      </c>
      <c r="D493" t="s">
        <v>491</v>
      </c>
      <c r="E493" t="s">
        <v>515</v>
      </c>
      <c r="F493" t="s">
        <v>1121</v>
      </c>
      <c r="G493" t="str">
        <f>VLOOKUP(A493,'[1]Grades '!A:D,3,FALSE)</f>
        <v>C_7</v>
      </c>
    </row>
    <row r="494" spans="1:7" ht="15">
      <c r="A494">
        <v>70101</v>
      </c>
      <c r="B494" t="s">
        <v>516</v>
      </c>
      <c r="C494" t="s">
        <v>1142</v>
      </c>
      <c r="D494" t="s">
        <v>1570</v>
      </c>
      <c r="E494" t="s">
        <v>517</v>
      </c>
      <c r="F494" t="s">
        <v>1102</v>
      </c>
      <c r="G494" t="e">
        <f>VLOOKUP(A494,'[1]Grades '!A:D,3,FALSE)</f>
        <v>#N/A</v>
      </c>
    </row>
    <row r="495" spans="1:7" ht="15">
      <c r="A495">
        <v>76125</v>
      </c>
      <c r="B495" t="s">
        <v>518</v>
      </c>
      <c r="C495" t="s">
        <v>1142</v>
      </c>
      <c r="D495" t="s">
        <v>519</v>
      </c>
      <c r="E495" t="s">
        <v>520</v>
      </c>
      <c r="F495" t="s">
        <v>1102</v>
      </c>
      <c r="G495" t="e">
        <f>VLOOKUP(A495,'[1]Grades '!A:D,3,FALSE)</f>
        <v>#N/A</v>
      </c>
    </row>
    <row r="496" spans="1:7" ht="15">
      <c r="A496">
        <v>43260</v>
      </c>
      <c r="B496" t="s">
        <v>521</v>
      </c>
      <c r="C496" t="s">
        <v>1099</v>
      </c>
      <c r="D496" t="s">
        <v>522</v>
      </c>
      <c r="E496" t="s">
        <v>523</v>
      </c>
      <c r="F496" t="s">
        <v>1121</v>
      </c>
      <c r="G496" t="str">
        <f>VLOOKUP(A496,'[1]Grades '!A:D,3,FALSE)</f>
        <v>C_14</v>
      </c>
    </row>
    <row r="497" spans="1:7" ht="15">
      <c r="A497">
        <v>90806</v>
      </c>
      <c r="B497" t="s">
        <v>791</v>
      </c>
      <c r="C497" t="s">
        <v>1099</v>
      </c>
      <c r="E497" t="s">
        <v>524</v>
      </c>
      <c r="F497" t="s">
        <v>1102</v>
      </c>
      <c r="G497" t="str">
        <f>VLOOKUP(A497,'[1]Grades '!A:D,3,FALSE)</f>
        <v>Escala_Docente</v>
      </c>
    </row>
    <row r="498" spans="1:7" ht="15">
      <c r="A498">
        <v>90807</v>
      </c>
      <c r="B498" t="s">
        <v>525</v>
      </c>
      <c r="C498" t="s">
        <v>1099</v>
      </c>
      <c r="E498" t="s">
        <v>526</v>
      </c>
      <c r="F498" t="s">
        <v>1102</v>
      </c>
      <c r="G498" t="str">
        <f>VLOOKUP(A498,'[1]Grades '!A:D,3,FALSE)</f>
        <v>Escala_Docente</v>
      </c>
    </row>
    <row r="499" spans="1:7" ht="15">
      <c r="A499">
        <v>90805</v>
      </c>
      <c r="B499" t="s">
        <v>829</v>
      </c>
      <c r="C499" t="s">
        <v>1099</v>
      </c>
      <c r="E499" t="s">
        <v>527</v>
      </c>
      <c r="F499" t="s">
        <v>1102</v>
      </c>
      <c r="G499" t="str">
        <f>VLOOKUP(A499,'[1]Grades '!A:D,3,FALSE)</f>
        <v>Escala_Docente</v>
      </c>
    </row>
    <row r="500" spans="1:7" ht="15">
      <c r="A500">
        <v>90804</v>
      </c>
      <c r="B500" t="s">
        <v>828</v>
      </c>
      <c r="C500" t="s">
        <v>1099</v>
      </c>
      <c r="E500" t="s">
        <v>528</v>
      </c>
      <c r="F500" t="s">
        <v>1102</v>
      </c>
      <c r="G500" t="str">
        <f>VLOOKUP(A500,'[1]Grades '!A:D,3,FALSE)</f>
        <v>Escala_Docente</v>
      </c>
    </row>
    <row r="501" spans="1:7" ht="15">
      <c r="A501">
        <v>15201</v>
      </c>
      <c r="B501" t="s">
        <v>529</v>
      </c>
      <c r="C501" t="s">
        <v>1099</v>
      </c>
      <c r="D501" t="s">
        <v>530</v>
      </c>
      <c r="E501" t="s">
        <v>531</v>
      </c>
      <c r="F501" t="s">
        <v>1102</v>
      </c>
      <c r="G501" t="str">
        <f>VLOOKUP(A501,'[1]Grades '!A:D,3,FALSE)</f>
        <v>C_13</v>
      </c>
    </row>
    <row r="502" spans="1:7" ht="15">
      <c r="A502">
        <v>15202</v>
      </c>
      <c r="B502" t="s">
        <v>532</v>
      </c>
      <c r="C502" t="s">
        <v>1099</v>
      </c>
      <c r="D502" t="s">
        <v>530</v>
      </c>
      <c r="E502" t="s">
        <v>533</v>
      </c>
      <c r="F502" t="s">
        <v>1102</v>
      </c>
      <c r="G502" t="str">
        <f>VLOOKUP(A502,'[1]Grades '!A:D,3,FALSE)</f>
        <v>C_15</v>
      </c>
    </row>
    <row r="503" spans="1:7" ht="15">
      <c r="A503">
        <v>90171</v>
      </c>
      <c r="B503" t="s">
        <v>804</v>
      </c>
      <c r="C503" t="s">
        <v>1099</v>
      </c>
      <c r="E503" t="s">
        <v>534</v>
      </c>
      <c r="F503" t="s">
        <v>1102</v>
      </c>
      <c r="G503" t="str">
        <f>VLOOKUP(A503,'[1]Grades '!A:D,3,FALSE)</f>
        <v>Instructor</v>
      </c>
    </row>
    <row r="504" spans="1:7" ht="15">
      <c r="A504">
        <v>90172</v>
      </c>
      <c r="B504" t="s">
        <v>805</v>
      </c>
      <c r="C504" t="s">
        <v>1099</v>
      </c>
      <c r="E504" t="s">
        <v>535</v>
      </c>
      <c r="F504" t="s">
        <v>1102</v>
      </c>
      <c r="G504" t="str">
        <f>VLOOKUP(A504,'[1]Grades '!A:D,3,FALSE)</f>
        <v>CatedraticoAuxiliar</v>
      </c>
    </row>
    <row r="505" spans="1:7" ht="15">
      <c r="A505">
        <v>90173</v>
      </c>
      <c r="B505" t="s">
        <v>806</v>
      </c>
      <c r="C505" t="s">
        <v>1099</v>
      </c>
      <c r="E505" t="s">
        <v>536</v>
      </c>
      <c r="F505" t="s">
        <v>1102</v>
      </c>
      <c r="G505" t="str">
        <f>VLOOKUP(A505,'[1]Grades '!A:D,3,FALSE)</f>
        <v>CatedraticoAsociado</v>
      </c>
    </row>
    <row r="506" spans="1:7" ht="15">
      <c r="A506">
        <v>90174</v>
      </c>
      <c r="B506" t="s">
        <v>807</v>
      </c>
      <c r="C506" t="s">
        <v>1099</v>
      </c>
      <c r="E506" t="s">
        <v>537</v>
      </c>
      <c r="F506" t="s">
        <v>1102</v>
      </c>
      <c r="G506" t="str">
        <f>VLOOKUP(A506,'[1]Grades '!A:D,3,FALSE)</f>
        <v>Catedratico</v>
      </c>
    </row>
    <row r="507" spans="1:7" ht="15">
      <c r="A507">
        <v>17111</v>
      </c>
      <c r="B507" t="s">
        <v>538</v>
      </c>
      <c r="C507" t="s">
        <v>1099</v>
      </c>
      <c r="D507" t="s">
        <v>539</v>
      </c>
      <c r="E507" t="s">
        <v>540</v>
      </c>
      <c r="F507" t="s">
        <v>1121</v>
      </c>
      <c r="G507" t="str">
        <f>VLOOKUP(A507,'[1]Grades '!A:D,3,FALSE)</f>
        <v>C_10</v>
      </c>
    </row>
    <row r="508" spans="1:7" ht="15">
      <c r="A508">
        <v>11111</v>
      </c>
      <c r="B508" t="s">
        <v>541</v>
      </c>
      <c r="C508" t="s">
        <v>1099</v>
      </c>
      <c r="D508" t="s">
        <v>403</v>
      </c>
      <c r="E508" t="s">
        <v>542</v>
      </c>
      <c r="F508" t="s">
        <v>1121</v>
      </c>
      <c r="G508" t="str">
        <f>VLOOKUP(A508,'[1]Grades '!A:D,3,FALSE)</f>
        <v>C_5</v>
      </c>
    </row>
    <row r="509" spans="1:7" ht="15">
      <c r="A509">
        <v>70105</v>
      </c>
      <c r="B509" t="s">
        <v>543</v>
      </c>
      <c r="C509" t="s">
        <v>1142</v>
      </c>
      <c r="D509" t="s">
        <v>1143</v>
      </c>
      <c r="E509" t="s">
        <v>544</v>
      </c>
      <c r="F509" t="s">
        <v>1102</v>
      </c>
      <c r="G509" t="e">
        <f>VLOOKUP(A509,'[1]Grades '!A:D,3,FALSE)</f>
        <v>#N/A</v>
      </c>
    </row>
    <row r="510" spans="1:7" ht="15">
      <c r="A510">
        <v>13301</v>
      </c>
      <c r="B510" t="s">
        <v>545</v>
      </c>
      <c r="C510" t="s">
        <v>1099</v>
      </c>
      <c r="D510" t="s">
        <v>546</v>
      </c>
      <c r="E510" t="s">
        <v>547</v>
      </c>
      <c r="F510" t="s">
        <v>1121</v>
      </c>
      <c r="G510" t="str">
        <f>VLOOKUP(A510,'[1]Grades '!A:D,3,FALSE)</f>
        <v>C_12</v>
      </c>
    </row>
    <row r="511" spans="1:7" ht="15">
      <c r="A511">
        <v>75455</v>
      </c>
      <c r="B511" t="s">
        <v>548</v>
      </c>
      <c r="C511" t="s">
        <v>1142</v>
      </c>
      <c r="D511" t="s">
        <v>1114</v>
      </c>
      <c r="E511" t="s">
        <v>549</v>
      </c>
      <c r="F511" t="s">
        <v>1102</v>
      </c>
      <c r="G511" t="e">
        <f>VLOOKUP(A511,'[1]Grades '!A:D,3,FALSE)</f>
        <v>#N/A</v>
      </c>
    </row>
    <row r="512" spans="1:7" ht="15">
      <c r="A512">
        <v>14174</v>
      </c>
      <c r="B512" t="s">
        <v>550</v>
      </c>
      <c r="C512" t="s">
        <v>1099</v>
      </c>
      <c r="D512" t="s">
        <v>21</v>
      </c>
      <c r="E512" t="s">
        <v>551</v>
      </c>
      <c r="F512" t="s">
        <v>1102</v>
      </c>
      <c r="G512" t="str">
        <f>VLOOKUP(A512,'[1]Grades '!A:D,3,FALSE)</f>
        <v>C_19</v>
      </c>
    </row>
    <row r="513" spans="1:7" ht="15">
      <c r="A513">
        <v>14175</v>
      </c>
      <c r="B513" t="s">
        <v>552</v>
      </c>
      <c r="C513" t="s">
        <v>1099</v>
      </c>
      <c r="D513" t="s">
        <v>21</v>
      </c>
      <c r="E513" t="s">
        <v>553</v>
      </c>
      <c r="F513" t="s">
        <v>1102</v>
      </c>
      <c r="G513" t="str">
        <f>VLOOKUP(A513,'[1]Grades '!A:D,3,FALSE)</f>
        <v>C_21</v>
      </c>
    </row>
    <row r="514" spans="1:7" ht="15">
      <c r="A514">
        <v>14166</v>
      </c>
      <c r="B514" t="s">
        <v>554</v>
      </c>
      <c r="C514" t="s">
        <v>1099</v>
      </c>
      <c r="D514" t="s">
        <v>21</v>
      </c>
      <c r="E514" t="s">
        <v>555</v>
      </c>
      <c r="F514" t="s">
        <v>1102</v>
      </c>
      <c r="G514" t="str">
        <f>VLOOKUP(A514,'[1]Grades '!A:D,3,FALSE)</f>
        <v>C_15</v>
      </c>
    </row>
    <row r="515" spans="1:7" ht="15">
      <c r="A515">
        <v>14411</v>
      </c>
      <c r="B515" t="s">
        <v>556</v>
      </c>
      <c r="C515" t="s">
        <v>1099</v>
      </c>
      <c r="D515" t="s">
        <v>557</v>
      </c>
      <c r="E515" t="s">
        <v>558</v>
      </c>
      <c r="F515" t="s">
        <v>1121</v>
      </c>
      <c r="G515" t="str">
        <f>VLOOKUP(A515,'[1]Grades '!A:D,3,FALSE)</f>
        <v>C_25</v>
      </c>
    </row>
    <row r="516" spans="1:7" ht="15">
      <c r="A516">
        <v>15102</v>
      </c>
      <c r="B516" t="s">
        <v>559</v>
      </c>
      <c r="C516" t="s">
        <v>1099</v>
      </c>
      <c r="D516" t="s">
        <v>560</v>
      </c>
      <c r="E516" t="s">
        <v>561</v>
      </c>
      <c r="F516" t="s">
        <v>1121</v>
      </c>
      <c r="G516" t="str">
        <f>VLOOKUP(A516,'[1]Grades '!A:D,3,FALSE)</f>
        <v>C_6</v>
      </c>
    </row>
    <row r="517" spans="1:7" ht="15">
      <c r="A517">
        <v>15103</v>
      </c>
      <c r="B517" t="s">
        <v>562</v>
      </c>
      <c r="C517" t="s">
        <v>1099</v>
      </c>
      <c r="D517" t="s">
        <v>560</v>
      </c>
      <c r="E517" t="s">
        <v>563</v>
      </c>
      <c r="F517" t="s">
        <v>1121</v>
      </c>
      <c r="G517" t="str">
        <f>VLOOKUP(A517,'[1]Grades '!A:D,3,FALSE)</f>
        <v>C_7</v>
      </c>
    </row>
    <row r="518" spans="1:7" ht="15">
      <c r="A518">
        <v>15104</v>
      </c>
      <c r="B518" t="s">
        <v>564</v>
      </c>
      <c r="C518" t="s">
        <v>1099</v>
      </c>
      <c r="D518" t="s">
        <v>560</v>
      </c>
      <c r="E518" t="s">
        <v>565</v>
      </c>
      <c r="F518" t="s">
        <v>1121</v>
      </c>
      <c r="G518" t="str">
        <f>VLOOKUP(A518,'[1]Grades '!A:D,3,FALSE)</f>
        <v>C_9</v>
      </c>
    </row>
    <row r="519" spans="1:7" ht="15">
      <c r="A519">
        <v>24131</v>
      </c>
      <c r="B519" t="s">
        <v>566</v>
      </c>
      <c r="C519" t="s">
        <v>1099</v>
      </c>
      <c r="D519" t="s">
        <v>500</v>
      </c>
      <c r="E519" t="s">
        <v>567</v>
      </c>
      <c r="F519" t="s">
        <v>1121</v>
      </c>
      <c r="G519" t="str">
        <f>VLOOKUP(A519,'[1]Grades '!A:D,3,FALSE)</f>
        <v>C_5</v>
      </c>
    </row>
    <row r="520" spans="1:7" ht="15">
      <c r="A520">
        <v>12131</v>
      </c>
      <c r="B520" t="s">
        <v>568</v>
      </c>
      <c r="C520" t="s">
        <v>1099</v>
      </c>
      <c r="D520" t="s">
        <v>569</v>
      </c>
      <c r="E520" t="s">
        <v>570</v>
      </c>
      <c r="F520" t="s">
        <v>1121</v>
      </c>
      <c r="G520" t="str">
        <f>VLOOKUP(A520,'[1]Grades '!A:D,3,FALSE)</f>
        <v>C_17</v>
      </c>
    </row>
    <row r="521" spans="1:7" ht="15">
      <c r="A521">
        <v>31616</v>
      </c>
      <c r="B521" t="s">
        <v>571</v>
      </c>
      <c r="C521" t="s">
        <v>1099</v>
      </c>
      <c r="D521" t="s">
        <v>572</v>
      </c>
      <c r="E521" t="s">
        <v>573</v>
      </c>
      <c r="F521" t="s">
        <v>1121</v>
      </c>
      <c r="G521" t="str">
        <f>VLOOKUP(A521,'[1]Grades '!A:D,3,FALSE)</f>
        <v>C_4</v>
      </c>
    </row>
    <row r="522" spans="1:7" ht="15">
      <c r="A522">
        <v>11401</v>
      </c>
      <c r="B522" t="s">
        <v>574</v>
      </c>
      <c r="C522" t="s">
        <v>1099</v>
      </c>
      <c r="D522" t="s">
        <v>12</v>
      </c>
      <c r="E522" t="s">
        <v>575</v>
      </c>
      <c r="F522" t="s">
        <v>1121</v>
      </c>
      <c r="G522" t="str">
        <f>VLOOKUP(A522,'[1]Grades '!A:D,3,FALSE)</f>
        <v>C_5</v>
      </c>
    </row>
    <row r="523" spans="1:7" ht="15">
      <c r="A523">
        <v>11402</v>
      </c>
      <c r="B523" t="s">
        <v>576</v>
      </c>
      <c r="C523" t="s">
        <v>1099</v>
      </c>
      <c r="D523" t="s">
        <v>12</v>
      </c>
      <c r="E523" t="s">
        <v>577</v>
      </c>
      <c r="F523" t="s">
        <v>1121</v>
      </c>
      <c r="G523" t="str">
        <f>VLOOKUP(A523,'[1]Grades '!A:D,3,FALSE)</f>
        <v>C_6</v>
      </c>
    </row>
    <row r="524" spans="1:7" ht="15">
      <c r="A524">
        <v>11403</v>
      </c>
      <c r="B524" t="s">
        <v>578</v>
      </c>
      <c r="C524" t="s">
        <v>1099</v>
      </c>
      <c r="D524" t="s">
        <v>12</v>
      </c>
      <c r="E524" t="s">
        <v>579</v>
      </c>
      <c r="F524" t="s">
        <v>1121</v>
      </c>
      <c r="G524" t="str">
        <f>VLOOKUP(A524,'[1]Grades '!A:D,3,FALSE)</f>
        <v>C_7</v>
      </c>
    </row>
    <row r="525" spans="1:7" ht="15">
      <c r="A525">
        <v>11404</v>
      </c>
      <c r="B525" t="s">
        <v>580</v>
      </c>
      <c r="C525" t="s">
        <v>1099</v>
      </c>
      <c r="D525" t="s">
        <v>12</v>
      </c>
      <c r="E525" t="s">
        <v>581</v>
      </c>
      <c r="F525" t="s">
        <v>1121</v>
      </c>
      <c r="G525" t="str">
        <f>VLOOKUP(A525,'[1]Grades '!A:D,3,FALSE)</f>
        <v>C_8</v>
      </c>
    </row>
    <row r="526" spans="1:7" ht="15">
      <c r="A526">
        <v>11405</v>
      </c>
      <c r="B526" t="s">
        <v>582</v>
      </c>
      <c r="C526" t="s">
        <v>1099</v>
      </c>
      <c r="D526" t="s">
        <v>12</v>
      </c>
      <c r="E526" t="s">
        <v>583</v>
      </c>
      <c r="F526" t="s">
        <v>1121</v>
      </c>
      <c r="G526" t="str">
        <f>VLOOKUP(A526,'[1]Grades '!A:D,3,FALSE)</f>
        <v>C_9</v>
      </c>
    </row>
    <row r="527" spans="1:7" ht="15">
      <c r="A527">
        <v>74125</v>
      </c>
      <c r="B527" t="s">
        <v>584</v>
      </c>
      <c r="C527" t="s">
        <v>1142</v>
      </c>
      <c r="D527" t="s">
        <v>585</v>
      </c>
      <c r="E527" t="s">
        <v>586</v>
      </c>
      <c r="F527" t="s">
        <v>1102</v>
      </c>
      <c r="G527" t="e">
        <f>VLOOKUP(A527,'[1]Grades '!A:D,3,FALSE)</f>
        <v>#N/A</v>
      </c>
    </row>
    <row r="528" spans="1:7" ht="15">
      <c r="A528">
        <v>72110</v>
      </c>
      <c r="B528" t="s">
        <v>587</v>
      </c>
      <c r="C528" t="s">
        <v>1142</v>
      </c>
      <c r="D528" t="s">
        <v>585</v>
      </c>
      <c r="E528" t="s">
        <v>588</v>
      </c>
      <c r="F528" t="s">
        <v>1102</v>
      </c>
      <c r="G528" t="e">
        <f>VLOOKUP(A528,'[1]Grades '!A:D,3,FALSE)</f>
        <v>#N/A</v>
      </c>
    </row>
    <row r="529" spans="1:7" ht="15">
      <c r="A529">
        <v>11426</v>
      </c>
      <c r="B529" t="s">
        <v>589</v>
      </c>
      <c r="C529" t="s">
        <v>1099</v>
      </c>
      <c r="D529" t="s">
        <v>12</v>
      </c>
      <c r="E529" t="s">
        <v>590</v>
      </c>
      <c r="F529" t="s">
        <v>1121</v>
      </c>
      <c r="G529" t="str">
        <f>VLOOKUP(A529,'[1]Grades '!A:D,3,FALSE)</f>
        <v>C_11</v>
      </c>
    </row>
    <row r="530" spans="1:7" ht="15">
      <c r="A530">
        <v>11431</v>
      </c>
      <c r="B530" t="s">
        <v>591</v>
      </c>
      <c r="C530" t="s">
        <v>1099</v>
      </c>
      <c r="D530" t="s">
        <v>585</v>
      </c>
      <c r="E530" t="s">
        <v>592</v>
      </c>
      <c r="F530" t="s">
        <v>1121</v>
      </c>
      <c r="G530" t="str">
        <f>VLOOKUP(A530,'[1]Grades '!A:D,3,FALSE)</f>
        <v>C_13</v>
      </c>
    </row>
    <row r="531" spans="1:7" ht="15">
      <c r="A531">
        <v>11409</v>
      </c>
      <c r="B531" t="s">
        <v>593</v>
      </c>
      <c r="C531" t="s">
        <v>1099</v>
      </c>
      <c r="D531" t="s">
        <v>585</v>
      </c>
      <c r="E531" t="s">
        <v>594</v>
      </c>
      <c r="F531" t="s">
        <v>1121</v>
      </c>
      <c r="G531" t="str">
        <f>VLOOKUP(A531,'[1]Grades '!A:D,3,FALSE)</f>
        <v>C_14</v>
      </c>
    </row>
    <row r="532" spans="1:7" ht="15">
      <c r="A532">
        <v>11411</v>
      </c>
      <c r="B532" t="s">
        <v>595</v>
      </c>
      <c r="C532" t="s">
        <v>1099</v>
      </c>
      <c r="D532" t="s">
        <v>585</v>
      </c>
      <c r="E532" t="s">
        <v>596</v>
      </c>
      <c r="F532" t="s">
        <v>1121</v>
      </c>
      <c r="G532" t="str">
        <f>VLOOKUP(A532,'[1]Grades '!A:D,3,FALSE)</f>
        <v>C_15</v>
      </c>
    </row>
    <row r="533" spans="1:7" ht="15">
      <c r="A533">
        <v>71320</v>
      </c>
      <c r="B533" t="s">
        <v>597</v>
      </c>
      <c r="C533" t="s">
        <v>1142</v>
      </c>
      <c r="D533" t="s">
        <v>1114</v>
      </c>
      <c r="E533" t="s">
        <v>598</v>
      </c>
      <c r="F533" t="s">
        <v>1102</v>
      </c>
      <c r="G533" t="e">
        <f>VLOOKUP(A533,'[1]Grades '!A:D,3,FALSE)</f>
        <v>#N/A</v>
      </c>
    </row>
    <row r="534" spans="1:7" ht="15">
      <c r="A534">
        <v>11406</v>
      </c>
      <c r="B534" t="s">
        <v>599</v>
      </c>
      <c r="C534" t="s">
        <v>1099</v>
      </c>
      <c r="D534" t="s">
        <v>585</v>
      </c>
      <c r="E534" t="s">
        <v>600</v>
      </c>
      <c r="F534" t="s">
        <v>1121</v>
      </c>
      <c r="G534" t="str">
        <f>VLOOKUP(A534,'[1]Grades '!A:D,3,FALSE)</f>
        <v>C_12</v>
      </c>
    </row>
    <row r="535" spans="1:7" ht="15">
      <c r="A535">
        <v>11407</v>
      </c>
      <c r="B535" t="s">
        <v>601</v>
      </c>
      <c r="C535" t="s">
        <v>1099</v>
      </c>
      <c r="D535" t="s">
        <v>585</v>
      </c>
      <c r="E535" t="s">
        <v>602</v>
      </c>
      <c r="F535" t="s">
        <v>1121</v>
      </c>
      <c r="G535" t="str">
        <f>VLOOKUP(A535,'[1]Grades '!A:D,3,FALSE)</f>
        <v>C_13</v>
      </c>
    </row>
    <row r="536" spans="1:7" ht="15">
      <c r="A536">
        <v>73201</v>
      </c>
      <c r="B536" t="s">
        <v>603</v>
      </c>
      <c r="C536" t="s">
        <v>1142</v>
      </c>
      <c r="D536" t="s">
        <v>585</v>
      </c>
      <c r="E536" t="s">
        <v>604</v>
      </c>
      <c r="F536" t="s">
        <v>1102</v>
      </c>
      <c r="G536" t="e">
        <f>VLOOKUP(A536,'[1]Grades '!A:D,3,FALSE)</f>
        <v>#N/A</v>
      </c>
    </row>
    <row r="537" spans="1:7" ht="15">
      <c r="A537">
        <v>73101</v>
      </c>
      <c r="B537" t="s">
        <v>1244</v>
      </c>
      <c r="C537" t="s">
        <v>1142</v>
      </c>
      <c r="D537" t="s">
        <v>585</v>
      </c>
      <c r="E537" t="s">
        <v>1245</v>
      </c>
      <c r="F537" t="s">
        <v>1102</v>
      </c>
      <c r="G537" t="e">
        <f>VLOOKUP(A537,'[1]Grades '!A:D,3,FALSE)</f>
        <v>#N/A</v>
      </c>
    </row>
    <row r="538" spans="1:7" ht="15">
      <c r="A538">
        <v>73301</v>
      </c>
      <c r="B538" t="s">
        <v>1246</v>
      </c>
      <c r="C538" t="s">
        <v>1142</v>
      </c>
      <c r="D538" t="s">
        <v>585</v>
      </c>
      <c r="E538" t="s">
        <v>1247</v>
      </c>
      <c r="F538" t="s">
        <v>1102</v>
      </c>
      <c r="G538" t="e">
        <f>VLOOKUP(A538,'[1]Grades '!A:D,3,FALSE)</f>
        <v>#N/A</v>
      </c>
    </row>
    <row r="539" spans="1:7" ht="15">
      <c r="A539">
        <v>73302</v>
      </c>
      <c r="B539" t="s">
        <v>1248</v>
      </c>
      <c r="C539" t="s">
        <v>1142</v>
      </c>
      <c r="D539" t="s">
        <v>585</v>
      </c>
      <c r="E539" t="s">
        <v>1249</v>
      </c>
      <c r="F539" t="s">
        <v>1102</v>
      </c>
      <c r="G539" t="e">
        <f>VLOOKUP(A539,'[1]Grades '!A:D,3,FALSE)</f>
        <v>#N/A</v>
      </c>
    </row>
    <row r="540" spans="1:7" ht="15">
      <c r="A540">
        <v>24311</v>
      </c>
      <c r="B540" t="s">
        <v>1250</v>
      </c>
      <c r="C540" t="s">
        <v>1099</v>
      </c>
      <c r="D540" t="s">
        <v>1251</v>
      </c>
      <c r="E540" t="s">
        <v>1252</v>
      </c>
      <c r="F540" t="s">
        <v>1121</v>
      </c>
      <c r="G540" t="str">
        <f>VLOOKUP(A540,'[1]Grades '!A:D,3,FALSE)</f>
        <v>C_5</v>
      </c>
    </row>
    <row r="541" spans="1:7" ht="15">
      <c r="A541">
        <v>41241</v>
      </c>
      <c r="B541" t="s">
        <v>1253</v>
      </c>
      <c r="C541" t="s">
        <v>1099</v>
      </c>
      <c r="E541" t="s">
        <v>1254</v>
      </c>
      <c r="F541" t="s">
        <v>1121</v>
      </c>
      <c r="G541" t="s">
        <v>1255</v>
      </c>
    </row>
    <row r="542" spans="1:7" ht="15">
      <c r="A542">
        <v>41190</v>
      </c>
      <c r="B542" t="s">
        <v>1256</v>
      </c>
      <c r="C542" t="s">
        <v>1099</v>
      </c>
      <c r="D542" t="s">
        <v>1257</v>
      </c>
      <c r="E542" t="s">
        <v>1258</v>
      </c>
      <c r="F542" t="s">
        <v>1121</v>
      </c>
      <c r="G542" t="str">
        <f>VLOOKUP(A542,'[1]Grades '!A:D,3,FALSE)</f>
        <v>C_16</v>
      </c>
    </row>
    <row r="543" spans="1:7" ht="15">
      <c r="A543">
        <v>17219</v>
      </c>
      <c r="B543" t="s">
        <v>1259</v>
      </c>
      <c r="C543" t="s">
        <v>1099</v>
      </c>
      <c r="D543" t="s">
        <v>1600</v>
      </c>
      <c r="E543" t="s">
        <v>1260</v>
      </c>
      <c r="F543" t="s">
        <v>1102</v>
      </c>
      <c r="G543" t="str">
        <f>VLOOKUP(A543,'[1]Grades '!A:D,3,FALSE)</f>
        <v>C_24</v>
      </c>
    </row>
    <row r="544" spans="1:7" ht="15">
      <c r="A544">
        <v>15221</v>
      </c>
      <c r="B544" t="s">
        <v>1261</v>
      </c>
      <c r="C544" t="s">
        <v>1099</v>
      </c>
      <c r="D544" t="s">
        <v>1114</v>
      </c>
      <c r="E544" t="s">
        <v>1262</v>
      </c>
      <c r="F544" t="s">
        <v>1102</v>
      </c>
      <c r="G544" t="str">
        <f>VLOOKUP(A544,'[1]Grades '!A:D,3,FALSE)</f>
        <v>C_28</v>
      </c>
    </row>
    <row r="545" spans="1:7" ht="15">
      <c r="A545">
        <v>17418</v>
      </c>
      <c r="B545" t="s">
        <v>1263</v>
      </c>
      <c r="C545" t="s">
        <v>1099</v>
      </c>
      <c r="D545" t="s">
        <v>1600</v>
      </c>
      <c r="E545" t="s">
        <v>1264</v>
      </c>
      <c r="F545" t="s">
        <v>1102</v>
      </c>
      <c r="G545" t="str">
        <f>VLOOKUP(A545,'[1]Grades '!A:D,3,FALSE)</f>
        <v>C_26</v>
      </c>
    </row>
    <row r="546" spans="1:7" ht="15">
      <c r="A546">
        <v>17419</v>
      </c>
      <c r="B546" t="s">
        <v>1265</v>
      </c>
      <c r="C546" t="s">
        <v>1099</v>
      </c>
      <c r="D546" t="s">
        <v>1600</v>
      </c>
      <c r="E546" t="s">
        <v>1266</v>
      </c>
      <c r="F546" t="s">
        <v>1102</v>
      </c>
      <c r="G546" t="str">
        <f>VLOOKUP(A546,'[1]Grades '!A:D,3,FALSE)</f>
        <v>C_28</v>
      </c>
    </row>
    <row r="547" spans="1:7" ht="15">
      <c r="A547">
        <v>16405</v>
      </c>
      <c r="B547" t="s">
        <v>1267</v>
      </c>
      <c r="C547" t="s">
        <v>1099</v>
      </c>
      <c r="D547" t="s">
        <v>1114</v>
      </c>
      <c r="E547" t="s">
        <v>1268</v>
      </c>
      <c r="F547" t="s">
        <v>1102</v>
      </c>
      <c r="G547" t="str">
        <f>VLOOKUP(A547,'[1]Grades '!A:D,3,FALSE)</f>
        <v>C_29</v>
      </c>
    </row>
    <row r="548" spans="1:7" ht="15">
      <c r="A548">
        <v>16216</v>
      </c>
      <c r="B548" t="s">
        <v>1269</v>
      </c>
      <c r="C548" t="s">
        <v>1099</v>
      </c>
      <c r="D548" t="s">
        <v>1114</v>
      </c>
      <c r="E548" t="s">
        <v>1270</v>
      </c>
      <c r="F548" t="s">
        <v>1102</v>
      </c>
      <c r="G548" t="str">
        <f>VLOOKUP(A548,'[1]Grades '!A:D,3,FALSE)</f>
        <v>C_28</v>
      </c>
    </row>
    <row r="549" spans="1:7" ht="15">
      <c r="A549">
        <v>16180</v>
      </c>
      <c r="B549" t="s">
        <v>1271</v>
      </c>
      <c r="C549" t="s">
        <v>1099</v>
      </c>
      <c r="D549" t="s">
        <v>1114</v>
      </c>
      <c r="E549" t="s">
        <v>1272</v>
      </c>
      <c r="F549" t="s">
        <v>1102</v>
      </c>
      <c r="G549" t="str">
        <f>VLOOKUP(A549,'[1]Grades '!A:D,3,FALSE)</f>
        <v>C_28</v>
      </c>
    </row>
    <row r="550" spans="1:7" ht="15">
      <c r="A550">
        <v>71325</v>
      </c>
      <c r="B550" t="s">
        <v>1273</v>
      </c>
      <c r="C550" t="s">
        <v>1142</v>
      </c>
      <c r="D550" t="s">
        <v>1114</v>
      </c>
      <c r="E550" t="s">
        <v>1274</v>
      </c>
      <c r="F550" t="s">
        <v>1102</v>
      </c>
      <c r="G550" t="e">
        <f>VLOOKUP(A550,'[1]Grades '!A:D,3,FALSE)</f>
        <v>#N/A</v>
      </c>
    </row>
    <row r="551" spans="1:7" ht="15">
      <c r="A551">
        <v>11206</v>
      </c>
      <c r="B551" t="s">
        <v>1275</v>
      </c>
      <c r="C551" t="s">
        <v>1099</v>
      </c>
      <c r="D551" t="s">
        <v>1639</v>
      </c>
      <c r="E551" t="s">
        <v>1276</v>
      </c>
      <c r="F551" t="s">
        <v>1121</v>
      </c>
      <c r="G551" t="str">
        <f>VLOOKUP(A551,'[1]Grades '!A:D,3,FALSE)</f>
        <v>C_8</v>
      </c>
    </row>
    <row r="552" spans="1:7" ht="15">
      <c r="A552">
        <v>32306</v>
      </c>
      <c r="B552" t="s">
        <v>1277</v>
      </c>
      <c r="C552" t="s">
        <v>1099</v>
      </c>
      <c r="D552" t="s">
        <v>1639</v>
      </c>
      <c r="E552" t="s">
        <v>1278</v>
      </c>
      <c r="F552" t="s">
        <v>1121</v>
      </c>
      <c r="G552" t="str">
        <f>VLOOKUP(A552,'[1]Grades '!A:D,3,FALSE)</f>
        <v>C_8</v>
      </c>
    </row>
    <row r="553" spans="1:7" ht="15">
      <c r="A553">
        <v>43111</v>
      </c>
      <c r="B553" t="s">
        <v>1279</v>
      </c>
      <c r="C553" t="s">
        <v>1099</v>
      </c>
      <c r="D553" t="s">
        <v>1280</v>
      </c>
      <c r="E553" t="s">
        <v>1281</v>
      </c>
      <c r="F553" t="s">
        <v>1102</v>
      </c>
      <c r="G553" t="str">
        <f>VLOOKUP(A553,'[1]Grades '!A:D,3,FALSE)</f>
        <v>C_12</v>
      </c>
    </row>
    <row r="554" spans="1:7" ht="15">
      <c r="A554">
        <v>32156</v>
      </c>
      <c r="B554" t="s">
        <v>1282</v>
      </c>
      <c r="C554" t="s">
        <v>1099</v>
      </c>
      <c r="D554" t="s">
        <v>1639</v>
      </c>
      <c r="E554" t="s">
        <v>1283</v>
      </c>
      <c r="F554" t="s">
        <v>1102</v>
      </c>
      <c r="G554" t="str">
        <f>VLOOKUP(A554,'[1]Grades '!A:D,3,FALSE)</f>
        <v>C_24</v>
      </c>
    </row>
    <row r="555" spans="1:7" ht="15">
      <c r="A555">
        <v>17131</v>
      </c>
      <c r="B555" t="s">
        <v>1284</v>
      </c>
      <c r="C555" t="s">
        <v>1099</v>
      </c>
      <c r="D555" t="s">
        <v>1639</v>
      </c>
      <c r="E555" t="s">
        <v>1285</v>
      </c>
      <c r="F555" t="s">
        <v>1102</v>
      </c>
      <c r="G555" t="str">
        <f>VLOOKUP(A555,'[1]Grades '!A:D,3,FALSE)</f>
        <v>C_13</v>
      </c>
    </row>
    <row r="556" spans="1:7" ht="15">
      <c r="A556">
        <v>12111</v>
      </c>
      <c r="B556" t="s">
        <v>1286</v>
      </c>
      <c r="C556" t="s">
        <v>1099</v>
      </c>
      <c r="D556" t="s">
        <v>1597</v>
      </c>
      <c r="E556" t="s">
        <v>1287</v>
      </c>
      <c r="F556" t="s">
        <v>1102</v>
      </c>
      <c r="G556" t="str">
        <f>VLOOKUP(A556,'[1]Grades '!A:D,3,FALSE)</f>
        <v>C_10</v>
      </c>
    </row>
    <row r="557" spans="1:7" ht="15">
      <c r="A557">
        <v>12112</v>
      </c>
      <c r="B557" t="s">
        <v>1288</v>
      </c>
      <c r="C557" t="s">
        <v>1099</v>
      </c>
      <c r="D557" t="s">
        <v>1597</v>
      </c>
      <c r="E557" t="s">
        <v>1289</v>
      </c>
      <c r="F557" t="s">
        <v>1102</v>
      </c>
      <c r="G557" t="str">
        <f>VLOOKUP(A557,'[1]Grades '!A:D,3,FALSE)</f>
        <v>C_12</v>
      </c>
    </row>
    <row r="558" spans="1:7" ht="15">
      <c r="A558">
        <v>21106</v>
      </c>
      <c r="B558" t="s">
        <v>1290</v>
      </c>
      <c r="C558" t="s">
        <v>1099</v>
      </c>
      <c r="D558" t="s">
        <v>164</v>
      </c>
      <c r="E558" t="s">
        <v>1291</v>
      </c>
      <c r="F558" t="s">
        <v>1121</v>
      </c>
      <c r="G558" t="str">
        <f>VLOOKUP(A558,'[1]Grades '!A:D,3,FALSE)</f>
        <v>C_4</v>
      </c>
    </row>
    <row r="559" spans="1:7" ht="15">
      <c r="A559">
        <v>21107</v>
      </c>
      <c r="B559" t="s">
        <v>1292</v>
      </c>
      <c r="C559" t="s">
        <v>1099</v>
      </c>
      <c r="D559" t="s">
        <v>164</v>
      </c>
      <c r="E559" t="s">
        <v>1293</v>
      </c>
      <c r="F559" t="s">
        <v>1121</v>
      </c>
      <c r="G559" t="str">
        <f>VLOOKUP(A559,'[1]Grades '!A:D,3,FALSE)</f>
        <v>C_5</v>
      </c>
    </row>
    <row r="560" spans="1:7" ht="15">
      <c r="A560">
        <v>24136</v>
      </c>
      <c r="B560" t="s">
        <v>1294</v>
      </c>
      <c r="C560" t="s">
        <v>1099</v>
      </c>
      <c r="D560" t="s">
        <v>1295</v>
      </c>
      <c r="E560" t="s">
        <v>1296</v>
      </c>
      <c r="F560" t="s">
        <v>1121</v>
      </c>
      <c r="G560" t="str">
        <f>VLOOKUP(A560,'[1]Grades '!A:D,3,FALSE)</f>
        <v>C_9</v>
      </c>
    </row>
    <row r="561" spans="1:7" ht="15">
      <c r="A561">
        <v>24137</v>
      </c>
      <c r="B561" t="s">
        <v>1297</v>
      </c>
      <c r="C561" t="s">
        <v>1099</v>
      </c>
      <c r="D561" t="s">
        <v>1295</v>
      </c>
      <c r="E561" t="s">
        <v>1298</v>
      </c>
      <c r="F561" t="s">
        <v>1121</v>
      </c>
      <c r="G561" t="str">
        <f>VLOOKUP(A561,'[1]Grades '!A:D,3,FALSE)</f>
        <v>C_10</v>
      </c>
    </row>
    <row r="562" spans="1:7" ht="15">
      <c r="A562">
        <v>17213</v>
      </c>
      <c r="B562" t="s">
        <v>1299</v>
      </c>
      <c r="C562" t="s">
        <v>1099</v>
      </c>
      <c r="D562" t="s">
        <v>1600</v>
      </c>
      <c r="E562" t="s">
        <v>1300</v>
      </c>
      <c r="F562" t="s">
        <v>1102</v>
      </c>
      <c r="G562" t="str">
        <f>VLOOKUP(A562,'[1]Grades '!A:D,3,FALSE)</f>
        <v>C_20</v>
      </c>
    </row>
    <row r="563" spans="1:7" ht="15">
      <c r="A563">
        <v>15116</v>
      </c>
      <c r="B563" t="s">
        <v>1301</v>
      </c>
      <c r="C563" t="s">
        <v>1099</v>
      </c>
      <c r="D563" t="s">
        <v>1578</v>
      </c>
      <c r="E563" t="s">
        <v>1302</v>
      </c>
      <c r="F563" t="s">
        <v>1121</v>
      </c>
      <c r="G563" t="str">
        <f>VLOOKUP(A563,'[1]Grades '!A:D,3,FALSE)</f>
        <v>C_10</v>
      </c>
    </row>
    <row r="564" spans="1:7" ht="15">
      <c r="A564">
        <v>24206</v>
      </c>
      <c r="B564" t="s">
        <v>1303</v>
      </c>
      <c r="C564" t="s">
        <v>1099</v>
      </c>
      <c r="D564" t="s">
        <v>161</v>
      </c>
      <c r="E564" t="s">
        <v>1304</v>
      </c>
      <c r="F564" t="s">
        <v>1121</v>
      </c>
      <c r="G564" t="str">
        <f>VLOOKUP(A564,'[1]Grades '!A:D,3,FALSE)</f>
        <v>C_9</v>
      </c>
    </row>
    <row r="565" spans="1:7" ht="15">
      <c r="A565">
        <v>24516</v>
      </c>
      <c r="B565" t="s">
        <v>1305</v>
      </c>
      <c r="C565" t="s">
        <v>1099</v>
      </c>
      <c r="D565" t="s">
        <v>1639</v>
      </c>
      <c r="E565" t="s">
        <v>1306</v>
      </c>
      <c r="F565" t="s">
        <v>1121</v>
      </c>
      <c r="G565" t="str">
        <f>VLOOKUP(A565,'[1]Grades '!A:D,3,FALSE)</f>
        <v>C_8</v>
      </c>
    </row>
    <row r="566" spans="1:7" ht="15">
      <c r="A566">
        <v>31121</v>
      </c>
      <c r="B566" t="s">
        <v>1307</v>
      </c>
      <c r="C566" t="s">
        <v>1099</v>
      </c>
      <c r="D566" t="s">
        <v>1114</v>
      </c>
      <c r="E566" t="s">
        <v>1308</v>
      </c>
      <c r="F566" t="s">
        <v>1102</v>
      </c>
      <c r="G566" t="str">
        <f>VLOOKUP(A566,'[1]Grades '!A:D,3,FALSE)</f>
        <v>C_17</v>
      </c>
    </row>
    <row r="567" spans="1:7" ht="15">
      <c r="A567">
        <v>22106</v>
      </c>
      <c r="B567" t="s">
        <v>1309</v>
      </c>
      <c r="C567" t="s">
        <v>1099</v>
      </c>
      <c r="D567" t="s">
        <v>245</v>
      </c>
      <c r="E567" t="s">
        <v>1310</v>
      </c>
      <c r="F567" t="s">
        <v>1121</v>
      </c>
      <c r="G567" t="str">
        <f>VLOOKUP(A567,'[1]Grades '!A:D,3,FALSE)</f>
        <v>C_5</v>
      </c>
    </row>
    <row r="568" spans="1:7" ht="15">
      <c r="A568">
        <v>14316</v>
      </c>
      <c r="B568" t="s">
        <v>1311</v>
      </c>
      <c r="C568" t="s">
        <v>1099</v>
      </c>
      <c r="D568" t="s">
        <v>1312</v>
      </c>
      <c r="E568" t="s">
        <v>1313</v>
      </c>
      <c r="F568" t="s">
        <v>1121</v>
      </c>
      <c r="G568" t="str">
        <f>VLOOKUP(A568,'[1]Grades '!A:D,3,FALSE)</f>
        <v>C_8</v>
      </c>
    </row>
    <row r="569" spans="1:7" ht="15">
      <c r="A569">
        <v>24536</v>
      </c>
      <c r="B569" t="s">
        <v>1314</v>
      </c>
      <c r="C569" t="s">
        <v>1099</v>
      </c>
      <c r="D569" t="s">
        <v>1639</v>
      </c>
      <c r="E569" t="s">
        <v>1315</v>
      </c>
      <c r="F569" t="s">
        <v>1121</v>
      </c>
      <c r="G569" t="str">
        <f>VLOOKUP(A569,'[1]Grades '!A:D,3,FALSE)</f>
        <v>C_13</v>
      </c>
    </row>
    <row r="570" spans="1:7" ht="15">
      <c r="A570">
        <v>22126</v>
      </c>
      <c r="B570" t="s">
        <v>1316</v>
      </c>
      <c r="C570" t="s">
        <v>1099</v>
      </c>
      <c r="D570" t="s">
        <v>245</v>
      </c>
      <c r="E570" t="s">
        <v>1317</v>
      </c>
      <c r="F570" t="s">
        <v>1121</v>
      </c>
      <c r="G570" t="str">
        <f>VLOOKUP(A570,'[1]Grades '!A:D,3,FALSE)</f>
        <v>C_17</v>
      </c>
    </row>
    <row r="571" spans="1:7" ht="15">
      <c r="A571">
        <v>23216</v>
      </c>
      <c r="B571" t="s">
        <v>1318</v>
      </c>
      <c r="C571" t="s">
        <v>1099</v>
      </c>
      <c r="D571" t="s">
        <v>1319</v>
      </c>
      <c r="E571" t="s">
        <v>1320</v>
      </c>
      <c r="F571" t="s">
        <v>1121</v>
      </c>
      <c r="G571" t="str">
        <f>VLOOKUP(A571,'[1]Grades '!A:D,3,FALSE)</f>
        <v>C_5</v>
      </c>
    </row>
    <row r="572" spans="1:7" ht="15">
      <c r="A572">
        <v>41111</v>
      </c>
      <c r="B572" t="s">
        <v>1321</v>
      </c>
      <c r="C572" t="s">
        <v>1099</v>
      </c>
      <c r="D572" t="s">
        <v>245</v>
      </c>
      <c r="E572" t="s">
        <v>1322</v>
      </c>
      <c r="F572" t="s">
        <v>1121</v>
      </c>
      <c r="G572" t="str">
        <f>VLOOKUP(A572,'[1]Grades '!A:D,3,FALSE)</f>
        <v>C_6</v>
      </c>
    </row>
    <row r="573" spans="1:7" ht="15">
      <c r="A573">
        <v>12211</v>
      </c>
      <c r="B573" t="s">
        <v>1323</v>
      </c>
      <c r="C573" t="s">
        <v>1099</v>
      </c>
      <c r="D573" t="s">
        <v>1639</v>
      </c>
      <c r="E573" t="s">
        <v>1324</v>
      </c>
      <c r="F573" t="s">
        <v>1121</v>
      </c>
      <c r="G573" t="str">
        <f>VLOOKUP(A573,'[1]Grades '!A:D,3,FALSE)</f>
        <v>C_8</v>
      </c>
    </row>
    <row r="574" spans="1:7" ht="15">
      <c r="A574">
        <v>41171</v>
      </c>
      <c r="B574" t="s">
        <v>1325</v>
      </c>
      <c r="C574" t="s">
        <v>1099</v>
      </c>
      <c r="D574" t="s">
        <v>1114</v>
      </c>
      <c r="E574" t="s">
        <v>1326</v>
      </c>
      <c r="F574" t="s">
        <v>1121</v>
      </c>
      <c r="G574" t="str">
        <f>VLOOKUP(A574,'[1]Grades '!A:D,3,FALSE)</f>
        <v>C_13</v>
      </c>
    </row>
    <row r="575" spans="1:7" ht="15">
      <c r="A575">
        <v>43316</v>
      </c>
      <c r="B575" t="s">
        <v>1327</v>
      </c>
      <c r="C575" t="s">
        <v>1099</v>
      </c>
      <c r="D575" t="s">
        <v>1639</v>
      </c>
      <c r="E575" t="s">
        <v>1328</v>
      </c>
      <c r="F575" t="s">
        <v>1121</v>
      </c>
      <c r="G575" t="str">
        <f>VLOOKUP(A575,'[1]Grades '!A:D,3,FALSE)</f>
        <v>C_13</v>
      </c>
    </row>
    <row r="576" spans="1:7" ht="15">
      <c r="A576">
        <v>23111</v>
      </c>
      <c r="B576" t="s">
        <v>1329</v>
      </c>
      <c r="C576" t="s">
        <v>1099</v>
      </c>
      <c r="D576" t="s">
        <v>164</v>
      </c>
      <c r="E576" t="s">
        <v>1330</v>
      </c>
      <c r="F576" t="s">
        <v>1121</v>
      </c>
      <c r="G576" t="str">
        <f>VLOOKUP(A576,'[1]Grades '!A:D,3,FALSE)</f>
        <v>C_9</v>
      </c>
    </row>
    <row r="577" spans="1:7" ht="15">
      <c r="A577">
        <v>23112</v>
      </c>
      <c r="B577" t="s">
        <v>1331</v>
      </c>
      <c r="C577" t="s">
        <v>1099</v>
      </c>
      <c r="D577" t="s">
        <v>164</v>
      </c>
      <c r="E577" t="s">
        <v>1332</v>
      </c>
      <c r="F577" t="s">
        <v>1121</v>
      </c>
      <c r="G577" t="str">
        <f>VLOOKUP(A577,'[1]Grades '!A:D,3,FALSE)</f>
        <v>C_10</v>
      </c>
    </row>
    <row r="578" spans="1:7" ht="15">
      <c r="A578">
        <v>41221</v>
      </c>
      <c r="B578" t="s">
        <v>1333</v>
      </c>
      <c r="C578" t="s">
        <v>1099</v>
      </c>
      <c r="D578" t="s">
        <v>1639</v>
      </c>
      <c r="E578" t="s">
        <v>1334</v>
      </c>
      <c r="F578" t="s">
        <v>1121</v>
      </c>
      <c r="G578" t="str">
        <f>VLOOKUP(A578,'[1]Grades '!A:D,3,FALSE)</f>
        <v>C_9</v>
      </c>
    </row>
    <row r="579" spans="1:7" ht="15">
      <c r="A579">
        <v>43406</v>
      </c>
      <c r="B579" t="s">
        <v>1335</v>
      </c>
      <c r="C579" t="s">
        <v>1099</v>
      </c>
      <c r="D579" t="s">
        <v>1639</v>
      </c>
      <c r="E579" t="s">
        <v>1336</v>
      </c>
      <c r="F579" t="s">
        <v>1121</v>
      </c>
      <c r="G579" t="str">
        <f>VLOOKUP(A579,'[1]Grades '!A:D,3,FALSE)</f>
        <v>C_12</v>
      </c>
    </row>
    <row r="580" spans="1:7" ht="15">
      <c r="A580">
        <v>24616</v>
      </c>
      <c r="B580" t="s">
        <v>1337</v>
      </c>
      <c r="C580" t="s">
        <v>1099</v>
      </c>
      <c r="D580" t="s">
        <v>1570</v>
      </c>
      <c r="E580" t="s">
        <v>1338</v>
      </c>
      <c r="F580" t="s">
        <v>1121</v>
      </c>
      <c r="G580" t="str">
        <f>VLOOKUP(A580,'[1]Grades '!A:D,3,FALSE)</f>
        <v>C_10</v>
      </c>
    </row>
    <row r="581" spans="1:7" ht="15">
      <c r="A581">
        <v>15136</v>
      </c>
      <c r="B581" t="s">
        <v>1339</v>
      </c>
      <c r="C581" t="s">
        <v>1099</v>
      </c>
      <c r="D581" t="s">
        <v>228</v>
      </c>
      <c r="E581" t="s">
        <v>1340</v>
      </c>
      <c r="F581" t="s">
        <v>1102</v>
      </c>
      <c r="G581" t="str">
        <f>VLOOKUP(A581,'[1]Grades '!A:D,3,FALSE)</f>
        <v>C_14</v>
      </c>
    </row>
    <row r="582" spans="1:7" ht="15">
      <c r="A582">
        <v>11216</v>
      </c>
      <c r="B582" t="s">
        <v>1341</v>
      </c>
      <c r="C582" t="s">
        <v>1099</v>
      </c>
      <c r="D582" t="s">
        <v>1342</v>
      </c>
      <c r="E582" t="s">
        <v>1343</v>
      </c>
      <c r="F582" t="s">
        <v>1121</v>
      </c>
      <c r="G582" t="str">
        <f>VLOOKUP(A582,'[1]Grades '!A:D,3,FALSE)</f>
        <v>C_8</v>
      </c>
    </row>
    <row r="583" spans="1:7" ht="15">
      <c r="A583">
        <v>26221</v>
      </c>
      <c r="B583" t="s">
        <v>1344</v>
      </c>
      <c r="C583" t="s">
        <v>1099</v>
      </c>
      <c r="D583" t="s">
        <v>164</v>
      </c>
      <c r="E583" t="s">
        <v>1345</v>
      </c>
      <c r="F583" t="s">
        <v>1121</v>
      </c>
      <c r="G583" t="str">
        <f>VLOOKUP(A583,'[1]Grades '!A:D,3,FALSE)</f>
        <v>C_10</v>
      </c>
    </row>
    <row r="584" spans="1:7" ht="15">
      <c r="A584">
        <v>24531</v>
      </c>
      <c r="B584" t="s">
        <v>1346</v>
      </c>
      <c r="C584" t="s">
        <v>1099</v>
      </c>
      <c r="D584" t="s">
        <v>1342</v>
      </c>
      <c r="E584" t="s">
        <v>1347</v>
      </c>
      <c r="F584" t="s">
        <v>1121</v>
      </c>
      <c r="G584" t="str">
        <f>VLOOKUP(A584,'[1]Grades '!A:D,3,FALSE)</f>
        <v>C_11</v>
      </c>
    </row>
    <row r="585" spans="1:7" ht="15">
      <c r="A585">
        <v>43236</v>
      </c>
      <c r="B585" t="s">
        <v>1348</v>
      </c>
      <c r="C585" t="s">
        <v>1099</v>
      </c>
      <c r="D585" t="s">
        <v>1114</v>
      </c>
      <c r="E585" t="s">
        <v>1349</v>
      </c>
      <c r="F585" t="s">
        <v>1121</v>
      </c>
      <c r="G585" t="str">
        <f>VLOOKUP(A585,'[1]Grades '!A:D,3,FALSE)</f>
        <v>C_12</v>
      </c>
    </row>
    <row r="586" spans="1:7" ht="15">
      <c r="A586">
        <v>17116</v>
      </c>
      <c r="B586" t="s">
        <v>1350</v>
      </c>
      <c r="C586" t="s">
        <v>1099</v>
      </c>
      <c r="D586" t="s">
        <v>259</v>
      </c>
      <c r="E586" t="s">
        <v>1351</v>
      </c>
      <c r="F586" t="s">
        <v>1102</v>
      </c>
      <c r="G586" t="str">
        <f>VLOOKUP(A586,'[1]Grades '!A:D,3,FALSE)</f>
        <v>C_13</v>
      </c>
    </row>
    <row r="587" spans="1:7" ht="15">
      <c r="A587">
        <v>14326</v>
      </c>
      <c r="B587" t="s">
        <v>1352</v>
      </c>
      <c r="C587" t="s">
        <v>1099</v>
      </c>
      <c r="D587" t="s">
        <v>1353</v>
      </c>
      <c r="E587" t="s">
        <v>1354</v>
      </c>
      <c r="F587" t="s">
        <v>1121</v>
      </c>
      <c r="G587" t="str">
        <f>VLOOKUP(A587,'[1]Grades '!A:D,3,FALSE)</f>
        <v>C_7</v>
      </c>
    </row>
    <row r="588" spans="1:7" ht="15">
      <c r="A588">
        <v>21211</v>
      </c>
      <c r="B588" t="s">
        <v>1355</v>
      </c>
      <c r="C588" t="s">
        <v>1099</v>
      </c>
      <c r="D588" t="s">
        <v>1356</v>
      </c>
      <c r="E588" t="s">
        <v>1357</v>
      </c>
      <c r="F588" t="s">
        <v>1121</v>
      </c>
      <c r="G588" t="str">
        <f>VLOOKUP(A588,'[1]Grades '!A:D,3,FALSE)</f>
        <v>C_3</v>
      </c>
    </row>
    <row r="589" spans="1:7" ht="15">
      <c r="A589">
        <v>43221</v>
      </c>
      <c r="B589" t="s">
        <v>1358</v>
      </c>
      <c r="C589" t="s">
        <v>1099</v>
      </c>
      <c r="D589" t="s">
        <v>1639</v>
      </c>
      <c r="E589" t="s">
        <v>1359</v>
      </c>
      <c r="F589" t="s">
        <v>1121</v>
      </c>
      <c r="G589" t="str">
        <f>VLOOKUP(A589,'[1]Grades '!A:D,3,FALSE)</f>
        <v>C_12</v>
      </c>
    </row>
    <row r="590" spans="1:7" ht="15">
      <c r="A590">
        <v>24340</v>
      </c>
      <c r="B590" t="s">
        <v>1360</v>
      </c>
      <c r="C590" t="s">
        <v>1099</v>
      </c>
      <c r="D590" t="s">
        <v>1342</v>
      </c>
      <c r="E590" t="s">
        <v>1361</v>
      </c>
      <c r="F590" t="s">
        <v>1121</v>
      </c>
      <c r="G590" t="str">
        <f>VLOOKUP(A590,'[1]Grades '!A:D,3,FALSE)</f>
        <v>C_10</v>
      </c>
    </row>
    <row r="591" spans="1:7" ht="15">
      <c r="A591">
        <v>24313</v>
      </c>
      <c r="B591" t="s">
        <v>1362</v>
      </c>
      <c r="C591" t="s">
        <v>1099</v>
      </c>
      <c r="D591" t="s">
        <v>1342</v>
      </c>
      <c r="E591" t="s">
        <v>1363</v>
      </c>
      <c r="F591" t="s">
        <v>1121</v>
      </c>
      <c r="G591" t="str">
        <f>VLOOKUP(A591,'[1]Grades '!A:D,3,FALSE)</f>
        <v>C_7</v>
      </c>
    </row>
    <row r="592" spans="1:7" ht="15">
      <c r="A592">
        <v>12116</v>
      </c>
      <c r="B592" t="s">
        <v>1364</v>
      </c>
      <c r="C592" t="s">
        <v>1099</v>
      </c>
      <c r="D592" t="s">
        <v>1597</v>
      </c>
      <c r="E592" t="s">
        <v>1365</v>
      </c>
      <c r="F592" t="s">
        <v>1102</v>
      </c>
      <c r="G592" t="str">
        <f>VLOOKUP(A592,'[1]Grades '!A:D,3,FALSE)</f>
        <v>C_8</v>
      </c>
    </row>
    <row r="593" spans="1:7" ht="15">
      <c r="A593">
        <v>24416</v>
      </c>
      <c r="B593" t="s">
        <v>1366</v>
      </c>
      <c r="C593" t="s">
        <v>1099</v>
      </c>
      <c r="D593" t="s">
        <v>161</v>
      </c>
      <c r="E593" t="s">
        <v>1367</v>
      </c>
      <c r="F593" t="s">
        <v>1121</v>
      </c>
      <c r="G593" t="str">
        <f>VLOOKUP(A593,'[1]Grades '!A:D,3,FALSE)</f>
        <v>C_12</v>
      </c>
    </row>
    <row r="594" spans="1:7" ht="15">
      <c r="A594">
        <v>24420</v>
      </c>
      <c r="B594" t="s">
        <v>1368</v>
      </c>
      <c r="C594" t="s">
        <v>1099</v>
      </c>
      <c r="D594" t="s">
        <v>1639</v>
      </c>
      <c r="E594" t="s">
        <v>1369</v>
      </c>
      <c r="F594" t="s">
        <v>1121</v>
      </c>
      <c r="G594" t="str">
        <f>VLOOKUP(A594,'[1]Grades '!A:D,3,FALSE)</f>
        <v>C_10</v>
      </c>
    </row>
    <row r="595" spans="1:7" ht="15">
      <c r="A595">
        <v>16308</v>
      </c>
      <c r="B595" t="s">
        <v>1370</v>
      </c>
      <c r="C595" t="s">
        <v>1099</v>
      </c>
      <c r="D595" t="s">
        <v>1639</v>
      </c>
      <c r="E595" t="s">
        <v>1371</v>
      </c>
      <c r="F595" t="s">
        <v>1102</v>
      </c>
      <c r="G595" t="str">
        <f>VLOOKUP(A595,'[1]Grades '!A:D,3,FALSE)</f>
        <v>C_17</v>
      </c>
    </row>
    <row r="596" spans="1:7" ht="15">
      <c r="A596">
        <v>13227</v>
      </c>
      <c r="B596" t="s">
        <v>1372</v>
      </c>
      <c r="C596" t="s">
        <v>1099</v>
      </c>
      <c r="D596" t="s">
        <v>1373</v>
      </c>
      <c r="E596" t="s">
        <v>1374</v>
      </c>
      <c r="F596" t="s">
        <v>1102</v>
      </c>
      <c r="G596" t="str">
        <f>VLOOKUP(A596,'[1]Grades '!A:D,3,FALSE)</f>
        <v>C_17</v>
      </c>
    </row>
    <row r="597" spans="1:7" ht="15">
      <c r="A597">
        <v>41245</v>
      </c>
      <c r="B597" t="s">
        <v>1375</v>
      </c>
      <c r="C597" t="s">
        <v>1099</v>
      </c>
      <c r="D597" s="155" t="s">
        <v>1376</v>
      </c>
      <c r="E597" t="s">
        <v>1377</v>
      </c>
      <c r="F597" t="s">
        <v>1121</v>
      </c>
      <c r="G597" t="s">
        <v>1255</v>
      </c>
    </row>
    <row r="598" spans="1:7" ht="15">
      <c r="A598">
        <v>31306</v>
      </c>
      <c r="B598" t="s">
        <v>1378</v>
      </c>
      <c r="C598" t="s">
        <v>1099</v>
      </c>
      <c r="D598" s="154" t="s">
        <v>1379</v>
      </c>
      <c r="E598" t="s">
        <v>1380</v>
      </c>
      <c r="F598" t="s">
        <v>1121</v>
      </c>
      <c r="G598" t="s">
        <v>1381</v>
      </c>
    </row>
    <row r="599" spans="1:7" ht="15">
      <c r="A599">
        <v>41200</v>
      </c>
      <c r="B599" t="s">
        <v>1382</v>
      </c>
      <c r="C599" t="s">
        <v>1099</v>
      </c>
      <c r="D599" s="154" t="s">
        <v>1383</v>
      </c>
      <c r="E599" t="s">
        <v>1384</v>
      </c>
      <c r="F599" t="s">
        <v>1121</v>
      </c>
      <c r="G599" t="s">
        <v>1255</v>
      </c>
    </row>
    <row r="600" spans="1:7" ht="15">
      <c r="A600">
        <v>41195</v>
      </c>
      <c r="B600" t="s">
        <v>1385</v>
      </c>
      <c r="C600" t="s">
        <v>1099</v>
      </c>
      <c r="D600" s="154" t="s">
        <v>1386</v>
      </c>
      <c r="E600" t="s">
        <v>1387</v>
      </c>
      <c r="F600" t="s">
        <v>1121</v>
      </c>
      <c r="G600" t="s">
        <v>1381</v>
      </c>
    </row>
    <row r="601" spans="1:7" ht="15">
      <c r="A601">
        <v>24405</v>
      </c>
      <c r="B601" t="s">
        <v>1388</v>
      </c>
      <c r="C601" t="s">
        <v>1099</v>
      </c>
      <c r="D601" t="s">
        <v>313</v>
      </c>
      <c r="E601" t="s">
        <v>1389</v>
      </c>
      <c r="F601" t="s">
        <v>1121</v>
      </c>
      <c r="G601" t="str">
        <f>VLOOKUP(A601,'[1]Grades '!A:D,3,FALSE)</f>
        <v>C_9</v>
      </c>
    </row>
    <row r="602" spans="1:7" ht="15">
      <c r="A602">
        <v>43101</v>
      </c>
      <c r="B602" t="s">
        <v>1390</v>
      </c>
      <c r="C602" t="s">
        <v>1099</v>
      </c>
      <c r="D602" t="s">
        <v>1241</v>
      </c>
      <c r="E602" t="s">
        <v>1391</v>
      </c>
      <c r="F602" t="s">
        <v>1121</v>
      </c>
      <c r="G602" t="str">
        <f>VLOOKUP(A602,'[1]Grades '!A:D,3,FALSE)</f>
        <v>C_8</v>
      </c>
    </row>
    <row r="603" spans="1:7" ht="15">
      <c r="A603">
        <v>43257</v>
      </c>
      <c r="B603" t="s">
        <v>1392</v>
      </c>
      <c r="C603" t="s">
        <v>1099</v>
      </c>
      <c r="D603" t="s">
        <v>1393</v>
      </c>
      <c r="E603" t="s">
        <v>1394</v>
      </c>
      <c r="F603" t="s">
        <v>1121</v>
      </c>
      <c r="G603" t="str">
        <f>VLOOKUP(A603,'[1]Grades '!A:D,3,FALSE)</f>
        <v>C_8</v>
      </c>
    </row>
    <row r="604" spans="1:7" ht="15">
      <c r="A604">
        <v>41133</v>
      </c>
      <c r="B604" t="s">
        <v>1395</v>
      </c>
      <c r="C604" t="s">
        <v>1099</v>
      </c>
      <c r="D604" t="s">
        <v>1396</v>
      </c>
      <c r="E604" t="s">
        <v>1397</v>
      </c>
      <c r="F604" t="s">
        <v>1121</v>
      </c>
      <c r="G604" t="str">
        <f>VLOOKUP(A604,'[1]Grades '!A:D,3,FALSE)</f>
        <v>C_10</v>
      </c>
    </row>
    <row r="605" spans="1:7" ht="15">
      <c r="A605">
        <v>41131</v>
      </c>
      <c r="B605" t="s">
        <v>1398</v>
      </c>
      <c r="C605" t="s">
        <v>1099</v>
      </c>
      <c r="D605" t="s">
        <v>1396</v>
      </c>
      <c r="E605" t="s">
        <v>1399</v>
      </c>
      <c r="F605" t="s">
        <v>1121</v>
      </c>
      <c r="G605" t="str">
        <f>VLOOKUP(A605,'[1]Grades '!A:D,3,FALSE)</f>
        <v>C_7</v>
      </c>
    </row>
    <row r="606" spans="1:7" ht="15">
      <c r="A606">
        <v>31801</v>
      </c>
      <c r="B606" t="s">
        <v>1400</v>
      </c>
      <c r="C606" t="s">
        <v>1099</v>
      </c>
      <c r="D606" t="s">
        <v>181</v>
      </c>
      <c r="E606" t="s">
        <v>1401</v>
      </c>
      <c r="F606" t="s">
        <v>1121</v>
      </c>
      <c r="G606" t="str">
        <f>VLOOKUP(A606,'[1]Grades '!A:D,3,FALSE)</f>
        <v>C_11</v>
      </c>
    </row>
    <row r="607" spans="1:7" ht="15">
      <c r="A607">
        <v>24368</v>
      </c>
      <c r="B607" t="s">
        <v>1402</v>
      </c>
      <c r="C607" t="s">
        <v>1099</v>
      </c>
      <c r="D607" t="s">
        <v>1151</v>
      </c>
      <c r="E607" t="s">
        <v>1403</v>
      </c>
      <c r="F607" t="s">
        <v>1121</v>
      </c>
      <c r="G607" t="str">
        <f>VLOOKUP(A607,'[1]Grades '!A:D,3,FALSE)</f>
        <v>C_7</v>
      </c>
    </row>
    <row r="608" spans="1:7" ht="15">
      <c r="A608">
        <v>24369</v>
      </c>
      <c r="B608" t="s">
        <v>1404</v>
      </c>
      <c r="C608" t="s">
        <v>1099</v>
      </c>
      <c r="D608" t="s">
        <v>1151</v>
      </c>
      <c r="E608" t="s">
        <v>1405</v>
      </c>
      <c r="F608" t="s">
        <v>1121</v>
      </c>
      <c r="G608" t="str">
        <f>VLOOKUP(A608,'[1]Grades '!A:D,3,FALSE)</f>
        <v>C_8</v>
      </c>
    </row>
    <row r="609" spans="1:7" ht="15">
      <c r="A609">
        <v>24408</v>
      </c>
      <c r="B609" t="s">
        <v>1406</v>
      </c>
      <c r="C609" t="s">
        <v>1099</v>
      </c>
      <c r="D609" t="s">
        <v>1407</v>
      </c>
      <c r="E609" t="s">
        <v>1408</v>
      </c>
      <c r="F609" t="s">
        <v>1121</v>
      </c>
      <c r="G609" t="str">
        <f>VLOOKUP(A609,'[1]Grades '!A:D,3,FALSE)</f>
        <v>C_9</v>
      </c>
    </row>
    <row r="610" spans="1:7" ht="15">
      <c r="A610">
        <v>24521</v>
      </c>
      <c r="B610" t="s">
        <v>1409</v>
      </c>
      <c r="C610" t="s">
        <v>1099</v>
      </c>
      <c r="D610" t="s">
        <v>64</v>
      </c>
      <c r="E610" t="s">
        <v>1410</v>
      </c>
      <c r="F610" t="s">
        <v>1121</v>
      </c>
      <c r="G610" t="str">
        <f>VLOOKUP(A610,'[1]Grades '!A:D,3,FALSE)</f>
        <v>C_7</v>
      </c>
    </row>
    <row r="611" spans="1:7" ht="15">
      <c r="A611">
        <v>26106</v>
      </c>
      <c r="B611" t="s">
        <v>1411</v>
      </c>
      <c r="C611" t="s">
        <v>1099</v>
      </c>
      <c r="D611" t="s">
        <v>67</v>
      </c>
      <c r="E611" t="s">
        <v>1412</v>
      </c>
      <c r="F611" t="s">
        <v>1121</v>
      </c>
      <c r="G611" t="str">
        <f>VLOOKUP(A611,'[1]Grades '!A:D,3,FALSE)</f>
        <v>C_7</v>
      </c>
    </row>
    <row r="612" spans="1:7" ht="15">
      <c r="A612">
        <v>24356</v>
      </c>
      <c r="B612" t="s">
        <v>1413</v>
      </c>
      <c r="C612" t="s">
        <v>1099</v>
      </c>
      <c r="D612" t="s">
        <v>1414</v>
      </c>
      <c r="E612" t="s">
        <v>1415</v>
      </c>
      <c r="F612" t="s">
        <v>1121</v>
      </c>
      <c r="G612" t="str">
        <f>VLOOKUP(A612,'[1]Grades '!A:D,3,FALSE)</f>
        <v>C_8</v>
      </c>
    </row>
    <row r="613" spans="1:7" ht="15">
      <c r="A613">
        <v>42116</v>
      </c>
      <c r="B613" t="s">
        <v>1416</v>
      </c>
      <c r="C613" t="s">
        <v>1099</v>
      </c>
      <c r="D613" t="s">
        <v>75</v>
      </c>
      <c r="E613" t="s">
        <v>1417</v>
      </c>
      <c r="F613" t="s">
        <v>1121</v>
      </c>
      <c r="G613" t="str">
        <f>VLOOKUP(A613,'[1]Grades '!A:D,3,FALSE)</f>
        <v>C_12</v>
      </c>
    </row>
    <row r="614" spans="1:7" ht="15">
      <c r="A614">
        <v>42141</v>
      </c>
      <c r="B614" t="s">
        <v>1418</v>
      </c>
      <c r="C614" t="s">
        <v>1099</v>
      </c>
      <c r="D614" t="s">
        <v>1376</v>
      </c>
      <c r="E614" t="s">
        <v>1419</v>
      </c>
      <c r="F614" t="s">
        <v>1121</v>
      </c>
      <c r="G614" t="str">
        <f>VLOOKUP(A614,'[1]Grades '!A:D,3,FALSE)</f>
        <v>C_9</v>
      </c>
    </row>
    <row r="615" spans="1:7" ht="15">
      <c r="A615">
        <v>41126</v>
      </c>
      <c r="B615" t="s">
        <v>1420</v>
      </c>
      <c r="C615" t="s">
        <v>1099</v>
      </c>
      <c r="D615" t="s">
        <v>1578</v>
      </c>
      <c r="E615" t="s">
        <v>1421</v>
      </c>
      <c r="F615" t="s">
        <v>1121</v>
      </c>
      <c r="G615" t="str">
        <f>VLOOKUP(A615,'[1]Grades '!A:D,3,FALSE)</f>
        <v>C_7</v>
      </c>
    </row>
    <row r="616" spans="1:7" ht="15">
      <c r="A616">
        <v>41116</v>
      </c>
      <c r="B616" t="s">
        <v>1422</v>
      </c>
      <c r="C616" t="s">
        <v>1099</v>
      </c>
      <c r="D616" t="s">
        <v>75</v>
      </c>
      <c r="E616" t="s">
        <v>1423</v>
      </c>
      <c r="F616" t="s">
        <v>1121</v>
      </c>
      <c r="G616" t="str">
        <f>VLOOKUP(A616,'[1]Grades '!A:D,3,FALSE)</f>
        <v>C_7</v>
      </c>
    </row>
    <row r="617" spans="1:7" ht="15">
      <c r="A617">
        <v>41117</v>
      </c>
      <c r="B617" t="s">
        <v>1424</v>
      </c>
      <c r="C617" t="s">
        <v>1099</v>
      </c>
      <c r="D617" t="s">
        <v>75</v>
      </c>
      <c r="E617" t="s">
        <v>1425</v>
      </c>
      <c r="F617" t="s">
        <v>1121</v>
      </c>
      <c r="G617" t="str">
        <f>VLOOKUP(A617,'[1]Grades '!A:D,3,FALSE)</f>
        <v>C_9</v>
      </c>
    </row>
    <row r="618" spans="1:7" ht="15">
      <c r="A618">
        <v>43401</v>
      </c>
      <c r="B618" t="s">
        <v>1426</v>
      </c>
      <c r="C618" t="s">
        <v>1099</v>
      </c>
      <c r="D618" t="s">
        <v>1427</v>
      </c>
      <c r="E618" t="s">
        <v>1428</v>
      </c>
      <c r="F618" t="s">
        <v>1121</v>
      </c>
      <c r="G618" t="str">
        <f>VLOOKUP(A618,'[1]Grades '!A:D,3,FALSE)</f>
        <v>C_8</v>
      </c>
    </row>
    <row r="619" spans="1:7" ht="15">
      <c r="A619">
        <v>41185</v>
      </c>
      <c r="B619" t="s">
        <v>1429</v>
      </c>
      <c r="C619" t="s">
        <v>1099</v>
      </c>
      <c r="D619" t="s">
        <v>1396</v>
      </c>
      <c r="E619" t="s">
        <v>1430</v>
      </c>
      <c r="F619" t="s">
        <v>1121</v>
      </c>
      <c r="G619" t="str">
        <f>VLOOKUP(A619,'[1]Grades '!A:D,3,FALSE)</f>
        <v>C_10</v>
      </c>
    </row>
    <row r="620" spans="1:7" ht="15">
      <c r="A620">
        <v>43241</v>
      </c>
      <c r="B620" t="s">
        <v>1431</v>
      </c>
      <c r="C620" t="s">
        <v>1099</v>
      </c>
      <c r="D620" t="s">
        <v>557</v>
      </c>
      <c r="E620" t="s">
        <v>1432</v>
      </c>
      <c r="F620" t="s">
        <v>1121</v>
      </c>
      <c r="G620" t="str">
        <f>VLOOKUP(A620,'[1]Grades '!A:D,3,FALSE)</f>
        <v>C_10</v>
      </c>
    </row>
    <row r="621" spans="1:7" ht="15">
      <c r="A621">
        <v>31706</v>
      </c>
      <c r="B621" t="s">
        <v>1433</v>
      </c>
      <c r="C621" t="s">
        <v>1099</v>
      </c>
      <c r="D621" t="s">
        <v>1148</v>
      </c>
      <c r="E621" t="s">
        <v>1434</v>
      </c>
      <c r="F621" t="s">
        <v>1121</v>
      </c>
      <c r="G621" t="str">
        <f>VLOOKUP(A621,'[1]Grades '!A:D,3,FALSE)</f>
        <v>C_9</v>
      </c>
    </row>
    <row r="622" spans="1:7" ht="15">
      <c r="A622">
        <v>24316</v>
      </c>
      <c r="B622" t="s">
        <v>1435</v>
      </c>
      <c r="C622" t="s">
        <v>1099</v>
      </c>
      <c r="D622" t="s">
        <v>1436</v>
      </c>
      <c r="E622" t="s">
        <v>1437</v>
      </c>
      <c r="F622" t="s">
        <v>1121</v>
      </c>
      <c r="G622" t="str">
        <f>VLOOKUP(A622,'[1]Grades '!A:D,3,FALSE)</f>
        <v>C_7</v>
      </c>
    </row>
    <row r="623" spans="1:7" ht="15">
      <c r="A623">
        <v>24317</v>
      </c>
      <c r="B623" t="s">
        <v>1438</v>
      </c>
      <c r="C623" t="s">
        <v>1099</v>
      </c>
      <c r="D623" t="s">
        <v>1436</v>
      </c>
      <c r="E623" t="s">
        <v>1439</v>
      </c>
      <c r="F623" t="s">
        <v>1121</v>
      </c>
      <c r="G623" t="str">
        <f>VLOOKUP(A623,'[1]Grades '!A:D,3,FALSE)</f>
        <v>C_8</v>
      </c>
    </row>
    <row r="624" spans="1:7" ht="15">
      <c r="A624">
        <v>43216</v>
      </c>
      <c r="B624" t="s">
        <v>1440</v>
      </c>
      <c r="C624" t="s">
        <v>1099</v>
      </c>
      <c r="D624" t="s">
        <v>557</v>
      </c>
      <c r="E624" t="s">
        <v>1441</v>
      </c>
      <c r="F624" t="s">
        <v>1121</v>
      </c>
      <c r="G624" t="str">
        <f>VLOOKUP(A624,'[1]Grades '!A:D,3,FALSE)</f>
        <v>C_6</v>
      </c>
    </row>
    <row r="625" spans="1:7" ht="15">
      <c r="A625">
        <v>32241</v>
      </c>
      <c r="B625" t="s">
        <v>1442</v>
      </c>
      <c r="C625" t="s">
        <v>1099</v>
      </c>
      <c r="D625" t="s">
        <v>1443</v>
      </c>
      <c r="E625" t="s">
        <v>1444</v>
      </c>
      <c r="F625" t="s">
        <v>1121</v>
      </c>
      <c r="G625" t="str">
        <f>VLOOKUP(A625,'[1]Grades '!A:D,3,FALSE)</f>
        <v>C_8</v>
      </c>
    </row>
    <row r="626" spans="1:7" ht="15">
      <c r="A626">
        <v>32242</v>
      </c>
      <c r="B626" t="s">
        <v>1445</v>
      </c>
      <c r="C626" t="s">
        <v>1099</v>
      </c>
      <c r="D626" t="s">
        <v>1443</v>
      </c>
      <c r="E626" t="s">
        <v>1446</v>
      </c>
      <c r="F626" t="s">
        <v>1121</v>
      </c>
      <c r="G626" t="str">
        <f>VLOOKUP(A626,'[1]Grades '!A:D,3,FALSE)</f>
        <v>C_10</v>
      </c>
    </row>
    <row r="627" spans="1:7" ht="15">
      <c r="A627">
        <v>31811</v>
      </c>
      <c r="B627" t="s">
        <v>1447</v>
      </c>
      <c r="C627" t="s">
        <v>1099</v>
      </c>
      <c r="D627" t="s">
        <v>104</v>
      </c>
      <c r="E627" t="s">
        <v>1448</v>
      </c>
      <c r="F627" t="s">
        <v>1121</v>
      </c>
      <c r="G627" t="str">
        <f>VLOOKUP(A627,'[1]Grades '!A:D,3,FALSE)</f>
        <v>C_3</v>
      </c>
    </row>
    <row r="628" spans="1:7" ht="15">
      <c r="A628">
        <v>15241</v>
      </c>
      <c r="B628" t="s">
        <v>1449</v>
      </c>
      <c r="C628" t="s">
        <v>1099</v>
      </c>
      <c r="D628" t="s">
        <v>1578</v>
      </c>
      <c r="E628" t="s">
        <v>1450</v>
      </c>
      <c r="F628" t="s">
        <v>1121</v>
      </c>
      <c r="G628" t="str">
        <f>VLOOKUP(A628,'[1]Grades '!A:D,3,FALSE)</f>
        <v>C_11</v>
      </c>
    </row>
    <row r="629" spans="1:7" ht="15">
      <c r="A629">
        <v>43211</v>
      </c>
      <c r="B629" t="s">
        <v>1451</v>
      </c>
      <c r="C629" t="s">
        <v>1099</v>
      </c>
      <c r="D629" t="s">
        <v>1151</v>
      </c>
      <c r="E629" t="s">
        <v>1452</v>
      </c>
      <c r="F629" t="s">
        <v>1121</v>
      </c>
      <c r="G629" t="str">
        <f>VLOOKUP(A629,'[1]Grades '!A:D,3,FALSE)</f>
        <v>C_9</v>
      </c>
    </row>
    <row r="630" spans="1:7" ht="15">
      <c r="A630">
        <v>43212</v>
      </c>
      <c r="B630" t="s">
        <v>1453</v>
      </c>
      <c r="C630" t="s">
        <v>1099</v>
      </c>
      <c r="D630" t="s">
        <v>1151</v>
      </c>
      <c r="E630" t="s">
        <v>1454</v>
      </c>
      <c r="F630" t="s">
        <v>1121</v>
      </c>
      <c r="G630" t="str">
        <f>VLOOKUP(A630,'[1]Grades '!A:D,3,FALSE)</f>
        <v>C_11</v>
      </c>
    </row>
    <row r="631" spans="1:7" ht="15">
      <c r="A631">
        <v>31211</v>
      </c>
      <c r="B631" t="s">
        <v>1455</v>
      </c>
      <c r="C631" t="s">
        <v>1099</v>
      </c>
      <c r="D631" t="s">
        <v>1456</v>
      </c>
      <c r="E631" t="s">
        <v>1457</v>
      </c>
      <c r="F631" t="s">
        <v>1121</v>
      </c>
      <c r="G631" t="str">
        <f>VLOOKUP(A631,'[1]Grades '!A:D,3,FALSE)</f>
        <v>C_9</v>
      </c>
    </row>
    <row r="632" spans="1:7" ht="15">
      <c r="A632">
        <v>13521</v>
      </c>
      <c r="B632" t="s">
        <v>1458</v>
      </c>
      <c r="C632" t="s">
        <v>1099</v>
      </c>
      <c r="D632" t="s">
        <v>1820</v>
      </c>
      <c r="E632" t="s">
        <v>1459</v>
      </c>
      <c r="F632" t="s">
        <v>1121</v>
      </c>
      <c r="G632" t="str">
        <f>VLOOKUP(A632,'[1]Grades '!A:D,3,FALSE)</f>
        <v>C_17</v>
      </c>
    </row>
    <row r="633" spans="1:7" ht="15">
      <c r="A633">
        <v>41151</v>
      </c>
      <c r="B633" t="s">
        <v>1460</v>
      </c>
      <c r="C633" t="s">
        <v>1099</v>
      </c>
      <c r="D633" t="s">
        <v>1461</v>
      </c>
      <c r="E633" t="s">
        <v>1462</v>
      </c>
      <c r="F633" t="s">
        <v>1121</v>
      </c>
      <c r="G633" t="str">
        <f>VLOOKUP(A633,'[1]Grades '!A:D,3,FALSE)</f>
        <v>C_7</v>
      </c>
    </row>
    <row r="634" spans="1:7" ht="15">
      <c r="A634">
        <v>41220</v>
      </c>
      <c r="B634" t="s">
        <v>1463</v>
      </c>
      <c r="C634" t="s">
        <v>1099</v>
      </c>
      <c r="D634" s="154" t="s">
        <v>1957</v>
      </c>
      <c r="E634" t="s">
        <v>1464</v>
      </c>
      <c r="F634" t="s">
        <v>1121</v>
      </c>
      <c r="G634" t="s">
        <v>1215</v>
      </c>
    </row>
    <row r="635" spans="1:7" ht="15">
      <c r="A635">
        <v>41212</v>
      </c>
      <c r="B635" t="s">
        <v>1465</v>
      </c>
      <c r="C635" t="s">
        <v>1099</v>
      </c>
      <c r="D635" s="154" t="s">
        <v>1466</v>
      </c>
      <c r="E635" t="s">
        <v>1467</v>
      </c>
      <c r="F635" t="s">
        <v>1121</v>
      </c>
      <c r="G635" t="s">
        <v>1468</v>
      </c>
    </row>
    <row r="636" spans="1:7" ht="15">
      <c r="A636">
        <v>41235</v>
      </c>
      <c r="B636" t="s">
        <v>1469</v>
      </c>
      <c r="C636" t="s">
        <v>1099</v>
      </c>
      <c r="D636" t="s">
        <v>1470</v>
      </c>
      <c r="E636" t="s">
        <v>1471</v>
      </c>
      <c r="F636" t="s">
        <v>1121</v>
      </c>
      <c r="G636" t="str">
        <f>VLOOKUP(A636,'[1]Grades '!A:D,3,FALSE)</f>
        <v>C_10</v>
      </c>
    </row>
    <row r="637" spans="1:7" ht="15">
      <c r="A637">
        <v>41236</v>
      </c>
      <c r="B637" t="s">
        <v>1472</v>
      </c>
      <c r="C637" t="s">
        <v>1099</v>
      </c>
      <c r="D637" t="s">
        <v>1470</v>
      </c>
      <c r="E637" t="s">
        <v>1473</v>
      </c>
      <c r="F637" t="s">
        <v>1102</v>
      </c>
      <c r="G637" t="str">
        <f>VLOOKUP(A637,'[1]Grades '!A:D,3,FALSE)</f>
        <v>C_12</v>
      </c>
    </row>
    <row r="638" spans="1:7" ht="15">
      <c r="A638">
        <v>41237</v>
      </c>
      <c r="B638" t="s">
        <v>1474</v>
      </c>
      <c r="C638" t="s">
        <v>1099</v>
      </c>
      <c r="D638" t="s">
        <v>1470</v>
      </c>
      <c r="E638" t="s">
        <v>1475</v>
      </c>
      <c r="F638" t="s">
        <v>1102</v>
      </c>
      <c r="G638" t="str">
        <f>VLOOKUP(A638,'[1]Grades '!A:D,3,FALSE)</f>
        <v>C_16</v>
      </c>
    </row>
    <row r="639" spans="1:7" ht="15">
      <c r="A639">
        <v>41206</v>
      </c>
      <c r="B639" t="s">
        <v>1476</v>
      </c>
      <c r="C639" t="s">
        <v>1099</v>
      </c>
      <c r="D639" t="s">
        <v>1376</v>
      </c>
      <c r="E639" t="s">
        <v>1477</v>
      </c>
      <c r="F639" t="s">
        <v>1102</v>
      </c>
      <c r="G639" t="str">
        <f>VLOOKUP(A639,'[1]Grades '!A:D,3,FALSE)</f>
        <v>C_18</v>
      </c>
    </row>
    <row r="640" spans="1:7" ht="15">
      <c r="A640">
        <v>41207</v>
      </c>
      <c r="B640" t="s">
        <v>1478</v>
      </c>
      <c r="C640" t="s">
        <v>1099</v>
      </c>
      <c r="D640" t="s">
        <v>1376</v>
      </c>
      <c r="E640" t="s">
        <v>1479</v>
      </c>
      <c r="F640" t="s">
        <v>1102</v>
      </c>
      <c r="G640" t="str">
        <f>VLOOKUP(A640,'[1]Grades '!A:D,3,FALSE)</f>
        <v>C_22</v>
      </c>
    </row>
    <row r="641" spans="1:7" ht="15">
      <c r="A641">
        <v>41208</v>
      </c>
      <c r="B641" t="s">
        <v>1480</v>
      </c>
      <c r="C641" t="s">
        <v>1099</v>
      </c>
      <c r="D641" t="s">
        <v>1376</v>
      </c>
      <c r="E641" t="s">
        <v>1481</v>
      </c>
      <c r="F641" t="s">
        <v>1102</v>
      </c>
      <c r="G641" t="str">
        <f>VLOOKUP(A641,'[1]Grades '!A:D,3,FALSE)</f>
        <v>C_26</v>
      </c>
    </row>
    <row r="642" spans="1:7" ht="15">
      <c r="A642">
        <v>41209</v>
      </c>
      <c r="B642" t="s">
        <v>1482</v>
      </c>
      <c r="C642" t="s">
        <v>1099</v>
      </c>
      <c r="D642" t="s">
        <v>1376</v>
      </c>
      <c r="E642" t="s">
        <v>1483</v>
      </c>
      <c r="F642" t="s">
        <v>1102</v>
      </c>
      <c r="G642" t="str">
        <f>VLOOKUP(A642,'[1]Grades '!A:D,3,FALSE)</f>
        <v>C_30</v>
      </c>
    </row>
    <row r="643" spans="1:7" ht="15">
      <c r="A643">
        <v>31526</v>
      </c>
      <c r="B643" t="s">
        <v>1484</v>
      </c>
      <c r="C643" t="s">
        <v>1099</v>
      </c>
      <c r="D643" t="s">
        <v>1485</v>
      </c>
      <c r="E643" t="s">
        <v>1486</v>
      </c>
      <c r="F643" t="s">
        <v>1102</v>
      </c>
      <c r="G643" t="s">
        <v>1487</v>
      </c>
    </row>
    <row r="644" spans="1:7" ht="15">
      <c r="A644">
        <v>31506</v>
      </c>
      <c r="B644" t="s">
        <v>1488</v>
      </c>
      <c r="C644" t="s">
        <v>1099</v>
      </c>
      <c r="D644" t="s">
        <v>1489</v>
      </c>
      <c r="E644" t="s">
        <v>1490</v>
      </c>
      <c r="F644" t="s">
        <v>1102</v>
      </c>
      <c r="G644" t="str">
        <f>VLOOKUP(A644,'[1]Grades '!A:D,3,FALSE)</f>
        <v>C_17</v>
      </c>
    </row>
    <row r="645" spans="1:7" ht="15">
      <c r="A645">
        <v>31516</v>
      </c>
      <c r="B645" t="s">
        <v>1491</v>
      </c>
      <c r="C645" t="s">
        <v>1099</v>
      </c>
      <c r="D645" t="s">
        <v>1492</v>
      </c>
      <c r="E645" t="s">
        <v>1493</v>
      </c>
      <c r="F645" t="s">
        <v>1102</v>
      </c>
      <c r="G645" t="str">
        <f>VLOOKUP(A645,'[1]Grades '!A:D,3,FALSE)</f>
        <v>C_10</v>
      </c>
    </row>
    <row r="646" spans="1:7" ht="15">
      <c r="A646">
        <v>90161</v>
      </c>
      <c r="B646" t="s">
        <v>798</v>
      </c>
      <c r="C646" t="s">
        <v>1099</v>
      </c>
      <c r="E646" t="s">
        <v>1494</v>
      </c>
      <c r="F646" t="s">
        <v>1102</v>
      </c>
      <c r="G646" t="str">
        <f>VLOOKUP(A646,'[1]Grades '!A:D,3,FALSE)</f>
        <v>Instructor</v>
      </c>
    </row>
    <row r="647" spans="1:7" ht="15">
      <c r="A647">
        <v>90162</v>
      </c>
      <c r="B647" t="s">
        <v>801</v>
      </c>
      <c r="C647" t="s">
        <v>1099</v>
      </c>
      <c r="E647" t="s">
        <v>1495</v>
      </c>
      <c r="F647" t="s">
        <v>1102</v>
      </c>
      <c r="G647" t="str">
        <f>VLOOKUP(A647,'[1]Grades '!A:D,3,FALSE)</f>
        <v>CatedraticoAuxiliar</v>
      </c>
    </row>
    <row r="648" spans="1:7" ht="15">
      <c r="A648">
        <v>90163</v>
      </c>
      <c r="B648" t="s">
        <v>799</v>
      </c>
      <c r="C648" t="s">
        <v>1099</v>
      </c>
      <c r="E648" t="s">
        <v>1496</v>
      </c>
      <c r="F648" t="s">
        <v>1102</v>
      </c>
      <c r="G648" t="str">
        <f>VLOOKUP(A648,'[1]Grades '!A:D,3,FALSE)</f>
        <v>CatedraticoAsociado</v>
      </c>
    </row>
    <row r="649" spans="1:7" ht="15">
      <c r="A649">
        <v>90164</v>
      </c>
      <c r="B649" t="s">
        <v>800</v>
      </c>
      <c r="C649" t="s">
        <v>1099</v>
      </c>
      <c r="E649" t="s">
        <v>1497</v>
      </c>
      <c r="F649" t="s">
        <v>1102</v>
      </c>
      <c r="G649" t="str">
        <f>VLOOKUP(A649,'[1]Grades '!A:D,3,FALSE)</f>
        <v>Catedratico</v>
      </c>
    </row>
    <row r="650" spans="1:7" ht="15">
      <c r="A650">
        <v>23101</v>
      </c>
      <c r="B650" t="s">
        <v>1498</v>
      </c>
      <c r="C650" t="s">
        <v>1099</v>
      </c>
      <c r="D650" t="s">
        <v>212</v>
      </c>
      <c r="E650" t="s">
        <v>1499</v>
      </c>
      <c r="F650" t="s">
        <v>1121</v>
      </c>
      <c r="G650" t="str">
        <f>VLOOKUP(A650,'[1]Grades '!A:D,3,FALSE)</f>
        <v>C_1</v>
      </c>
    </row>
    <row r="651" spans="1:7" ht="15">
      <c r="A651">
        <v>23104</v>
      </c>
      <c r="B651" t="s">
        <v>1500</v>
      </c>
      <c r="C651" t="s">
        <v>1099</v>
      </c>
      <c r="D651" t="s">
        <v>212</v>
      </c>
      <c r="E651" t="s">
        <v>1501</v>
      </c>
      <c r="F651" t="s">
        <v>1121</v>
      </c>
      <c r="G651" t="str">
        <f>VLOOKUP(A651,'[1]Grades '!A:D,3,FALSE)</f>
        <v>C_3</v>
      </c>
    </row>
    <row r="652" spans="1:7" ht="15">
      <c r="A652">
        <v>23201</v>
      </c>
      <c r="B652" t="s">
        <v>1502</v>
      </c>
      <c r="C652" t="s">
        <v>1099</v>
      </c>
      <c r="D652" t="s">
        <v>72</v>
      </c>
      <c r="E652" t="s">
        <v>1503</v>
      </c>
      <c r="F652" t="s">
        <v>1121</v>
      </c>
      <c r="G652" t="str">
        <f>VLOOKUP(A652,'[1]Grades '!A:D,3,FALSE)</f>
        <v>C_1</v>
      </c>
    </row>
    <row r="653" spans="1:7" ht="15">
      <c r="A653">
        <v>41101</v>
      </c>
      <c r="B653" t="s">
        <v>1504</v>
      </c>
      <c r="C653" t="s">
        <v>1099</v>
      </c>
      <c r="D653" t="s">
        <v>1505</v>
      </c>
      <c r="E653" t="s">
        <v>1506</v>
      </c>
      <c r="F653" t="s">
        <v>1121</v>
      </c>
      <c r="G653" t="str">
        <f>VLOOKUP(A653,'[1]Grades '!A:D,3,FALSE)</f>
        <v>C_1</v>
      </c>
    </row>
    <row r="654" spans="1:7" ht="15">
      <c r="A654">
        <v>21113</v>
      </c>
      <c r="B654" t="s">
        <v>1507</v>
      </c>
      <c r="C654" t="s">
        <v>1099</v>
      </c>
      <c r="D654" t="s">
        <v>212</v>
      </c>
      <c r="E654" t="s">
        <v>1508</v>
      </c>
      <c r="F654" t="s">
        <v>1121</v>
      </c>
      <c r="G654" t="str">
        <f>VLOOKUP(A654,'[1]Grades '!A:D,3,FALSE)</f>
        <v>C_2</v>
      </c>
    </row>
    <row r="655" spans="1:7" ht="15">
      <c r="A655">
        <v>21114</v>
      </c>
      <c r="B655" t="s">
        <v>1509</v>
      </c>
      <c r="C655" t="s">
        <v>1099</v>
      </c>
      <c r="D655" t="s">
        <v>212</v>
      </c>
      <c r="E655" t="s">
        <v>1510</v>
      </c>
      <c r="F655" t="s">
        <v>1121</v>
      </c>
      <c r="G655" t="str">
        <f>VLOOKUP(A655,'[1]Grades '!A:D,3,FALSE)</f>
        <v>C_3</v>
      </c>
    </row>
    <row r="656" spans="1:7" ht="15">
      <c r="A656">
        <v>21201</v>
      </c>
      <c r="B656" t="s">
        <v>1511</v>
      </c>
      <c r="C656" t="s">
        <v>1099</v>
      </c>
      <c r="D656" t="s">
        <v>1512</v>
      </c>
      <c r="E656" t="s">
        <v>1513</v>
      </c>
      <c r="F656" t="s">
        <v>1121</v>
      </c>
      <c r="G656" t="str">
        <f>VLOOKUP(A656,'[1]Grades '!A:D,3,FALSE)</f>
        <v>C_1</v>
      </c>
    </row>
    <row r="657" spans="1:7" ht="15">
      <c r="A657">
        <v>21301</v>
      </c>
      <c r="B657" t="s">
        <v>1514</v>
      </c>
      <c r="C657" t="s">
        <v>1099</v>
      </c>
      <c r="D657" t="s">
        <v>1183</v>
      </c>
      <c r="E657" t="s">
        <v>1515</v>
      </c>
      <c r="F657" t="s">
        <v>1121</v>
      </c>
      <c r="G657" t="str">
        <f>VLOOKUP(A657,'[1]Grades '!A:D,3,FALSE)</f>
        <v>C_1</v>
      </c>
    </row>
    <row r="658" spans="1:7" ht="15">
      <c r="A658">
        <v>13316</v>
      </c>
      <c r="B658" t="s">
        <v>1516</v>
      </c>
      <c r="C658" t="s">
        <v>1099</v>
      </c>
      <c r="D658" t="s">
        <v>1517</v>
      </c>
      <c r="E658" t="s">
        <v>1518</v>
      </c>
      <c r="F658" t="s">
        <v>1121</v>
      </c>
      <c r="G658" t="str">
        <f>VLOOKUP(A658,'[1]Grades '!A:D,3,FALSE)</f>
        <v>C_10</v>
      </c>
    </row>
    <row r="659" spans="1:7" ht="15">
      <c r="A659">
        <v>11311</v>
      </c>
      <c r="B659" t="s">
        <v>1519</v>
      </c>
      <c r="C659" t="s">
        <v>1099</v>
      </c>
      <c r="D659" t="s">
        <v>355</v>
      </c>
      <c r="E659" t="s">
        <v>1520</v>
      </c>
      <c r="F659" t="s">
        <v>1121</v>
      </c>
      <c r="G659" t="str">
        <f>VLOOKUP(A659,'[1]Grades '!A:D,3,FALSE)</f>
        <v>C_7</v>
      </c>
    </row>
    <row r="660" spans="1:7" ht="15">
      <c r="A660">
        <v>75458</v>
      </c>
      <c r="B660" t="s">
        <v>1521</v>
      </c>
      <c r="C660" t="s">
        <v>1142</v>
      </c>
      <c r="D660" t="s">
        <v>1522</v>
      </c>
      <c r="E660" t="s">
        <v>1523</v>
      </c>
      <c r="F660" t="s">
        <v>1102</v>
      </c>
      <c r="G660" t="e">
        <f>VLOOKUP(A660,'[1]Grades '!A:D,3,FALSE)</f>
        <v>#N/A</v>
      </c>
    </row>
    <row r="661" spans="1:7" ht="15">
      <c r="A661">
        <v>71330</v>
      </c>
      <c r="B661" t="s">
        <v>1524</v>
      </c>
      <c r="C661" t="s">
        <v>1142</v>
      </c>
      <c r="D661" t="s">
        <v>1522</v>
      </c>
      <c r="E661" t="s">
        <v>1525</v>
      </c>
      <c r="F661" t="s">
        <v>1102</v>
      </c>
      <c r="G661" t="e">
        <f>VLOOKUP(A661,'[1]Grades '!A:D,3,FALSE)</f>
        <v>#N/A</v>
      </c>
    </row>
    <row r="662" spans="1:7" ht="15">
      <c r="A662">
        <v>75460</v>
      </c>
      <c r="B662" t="s">
        <v>1526</v>
      </c>
      <c r="C662" t="s">
        <v>1142</v>
      </c>
      <c r="D662" t="s">
        <v>1522</v>
      </c>
      <c r="E662" t="s">
        <v>1527</v>
      </c>
      <c r="F662" t="s">
        <v>1102</v>
      </c>
      <c r="G662" t="e">
        <f>VLOOKUP(A662,'[1]Grades '!A:D,3,FALSE)</f>
        <v>#N/A</v>
      </c>
    </row>
    <row r="663" spans="1:7" ht="15">
      <c r="A663">
        <v>71335</v>
      </c>
      <c r="B663" t="s">
        <v>1528</v>
      </c>
      <c r="C663" t="s">
        <v>1142</v>
      </c>
      <c r="D663" t="s">
        <v>1522</v>
      </c>
      <c r="E663" t="s">
        <v>1529</v>
      </c>
      <c r="F663" t="s">
        <v>1102</v>
      </c>
      <c r="G663" t="e">
        <f>VLOOKUP(A663,'[1]Grades '!A:D,3,FALSE)</f>
        <v>#N/A</v>
      </c>
    </row>
  </sheetData>
  <sheetProtection/>
  <printOptions/>
  <pageMargins left="0.75" right="0.75" top="1" bottom="1" header="0.5" footer="0.5"/>
  <pageSetup orientation="portrait" paperSize="3"/>
</worksheet>
</file>

<file path=xl/worksheets/sheet4.xml><?xml version="1.0" encoding="utf-8"?>
<worksheet xmlns="http://schemas.openxmlformats.org/spreadsheetml/2006/main" xmlns:r="http://schemas.openxmlformats.org/officeDocument/2006/relationships">
  <dimension ref="A1:P139"/>
  <sheetViews>
    <sheetView zoomScalePageLayoutView="0" workbookViewId="0" topLeftCell="A1">
      <selection activeCell="C28" sqref="C28"/>
    </sheetView>
  </sheetViews>
  <sheetFormatPr defaultColWidth="8.8515625" defaultRowHeight="15"/>
  <cols>
    <col min="1" max="1" width="18.28125" style="5" bestFit="1" customWidth="1"/>
    <col min="2" max="2" width="9.140625" style="5" customWidth="1"/>
    <col min="3" max="3" width="26.28125" style="5" bestFit="1" customWidth="1"/>
    <col min="4" max="5" width="9.140625" style="5" customWidth="1"/>
    <col min="6" max="6" width="45.28125" style="5" bestFit="1" customWidth="1"/>
    <col min="7" max="7" width="24.28125" style="5" bestFit="1" customWidth="1"/>
    <col min="8" max="8" width="31.28125" style="5" bestFit="1" customWidth="1"/>
    <col min="9" max="9" width="38.28125" style="5" bestFit="1" customWidth="1"/>
    <col min="10" max="10" width="16.00390625" style="5" bestFit="1" customWidth="1"/>
    <col min="11" max="11" width="49.28125" style="5" bestFit="1" customWidth="1"/>
    <col min="12" max="12" width="11.00390625" style="5" bestFit="1" customWidth="1"/>
    <col min="13" max="13" width="33.28125" style="5" bestFit="1" customWidth="1"/>
    <col min="14" max="15" width="9.140625" style="5" customWidth="1"/>
  </cols>
  <sheetData>
    <row r="1" spans="1:9" ht="15">
      <c r="A1" t="s">
        <v>839</v>
      </c>
      <c r="C1" t="s">
        <v>840</v>
      </c>
      <c r="F1" s="36" t="s">
        <v>841</v>
      </c>
      <c r="I1" s="36" t="s">
        <v>842</v>
      </c>
    </row>
    <row r="2" spans="1:12" ht="15">
      <c r="A2" s="32" t="s">
        <v>693</v>
      </c>
      <c r="C2" s="5" t="s">
        <v>679</v>
      </c>
      <c r="F2" s="36" t="s">
        <v>703</v>
      </c>
      <c r="I2" s="36" t="s">
        <v>706</v>
      </c>
      <c r="K2" s="35"/>
      <c r="L2" s="35"/>
    </row>
    <row r="3" spans="1:12" ht="15.75" customHeight="1">
      <c r="A3" s="28" t="s">
        <v>694</v>
      </c>
      <c r="I3" s="35" t="s">
        <v>712</v>
      </c>
      <c r="K3" s="35"/>
      <c r="L3" s="35"/>
    </row>
    <row r="4" spans="1:13" ht="15">
      <c r="A4" s="28" t="s">
        <v>695</v>
      </c>
      <c r="C4" s="5" t="s">
        <v>680</v>
      </c>
      <c r="F4" s="35" t="s">
        <v>715</v>
      </c>
      <c r="G4" s="36">
        <v>10</v>
      </c>
      <c r="H4" s="36">
        <v>11</v>
      </c>
      <c r="I4" s="35" t="s">
        <v>785</v>
      </c>
      <c r="J4" s="37">
        <v>14</v>
      </c>
      <c r="K4" s="38">
        <v>15</v>
      </c>
      <c r="L4" s="36">
        <v>16</v>
      </c>
      <c r="M4" s="36">
        <v>17</v>
      </c>
    </row>
    <row r="5" spans="1:13" ht="15">
      <c r="A5" s="28" t="s">
        <v>696</v>
      </c>
      <c r="C5" s="5" t="s">
        <v>681</v>
      </c>
      <c r="F5" s="35" t="s">
        <v>721</v>
      </c>
      <c r="G5" s="37" t="s">
        <v>704</v>
      </c>
      <c r="H5" s="36" t="s">
        <v>705</v>
      </c>
      <c r="I5" s="35" t="s">
        <v>789</v>
      </c>
      <c r="J5" s="37" t="s">
        <v>707</v>
      </c>
      <c r="K5" s="36" t="s">
        <v>708</v>
      </c>
      <c r="L5" s="35" t="s">
        <v>838</v>
      </c>
      <c r="M5" s="35" t="s">
        <v>709</v>
      </c>
    </row>
    <row r="6" spans="1:12" ht="15">
      <c r="A6" s="28" t="s">
        <v>697</v>
      </c>
      <c r="C6" s="5" t="s">
        <v>682</v>
      </c>
      <c r="F6" s="35" t="s">
        <v>726</v>
      </c>
      <c r="G6" s="37" t="s">
        <v>711</v>
      </c>
      <c r="H6" s="37"/>
      <c r="I6" s="35" t="s">
        <v>790</v>
      </c>
      <c r="J6" s="37" t="s">
        <v>713</v>
      </c>
      <c r="K6" s="39"/>
      <c r="L6" s="40"/>
    </row>
    <row r="7" spans="1:13" ht="15">
      <c r="A7" s="28" t="s">
        <v>698</v>
      </c>
      <c r="C7" s="5" t="s">
        <v>683</v>
      </c>
      <c r="F7" s="35" t="s">
        <v>731</v>
      </c>
      <c r="G7" s="37" t="s">
        <v>716</v>
      </c>
      <c r="H7" s="37"/>
      <c r="I7" s="40" t="s">
        <v>786</v>
      </c>
      <c r="J7" s="37" t="s">
        <v>717</v>
      </c>
      <c r="K7" s="35" t="s">
        <v>718</v>
      </c>
      <c r="L7" s="35"/>
      <c r="M7" s="35" t="s">
        <v>719</v>
      </c>
    </row>
    <row r="8" spans="1:13" ht="15">
      <c r="A8" s="28" t="s">
        <v>699</v>
      </c>
      <c r="C8" s="5" t="s">
        <v>684</v>
      </c>
      <c r="F8" s="35" t="s">
        <v>733</v>
      </c>
      <c r="G8" s="37" t="s">
        <v>722</v>
      </c>
      <c r="H8" s="37"/>
      <c r="I8" s="35" t="s">
        <v>791</v>
      </c>
      <c r="J8" s="41"/>
      <c r="K8" s="41" t="s">
        <v>723</v>
      </c>
      <c r="L8" s="35" t="s">
        <v>710</v>
      </c>
      <c r="M8" s="35" t="s">
        <v>724</v>
      </c>
    </row>
    <row r="9" spans="1:13" ht="15">
      <c r="A9" s="28" t="s">
        <v>700</v>
      </c>
      <c r="C9" s="5" t="s">
        <v>685</v>
      </c>
      <c r="E9" s="35"/>
      <c r="F9" s="35" t="s">
        <v>736</v>
      </c>
      <c r="G9" s="37" t="s">
        <v>727</v>
      </c>
      <c r="H9" s="37"/>
      <c r="I9" s="35" t="s">
        <v>792</v>
      </c>
      <c r="J9" s="41"/>
      <c r="K9" s="41" t="s">
        <v>728</v>
      </c>
      <c r="L9" s="35" t="s">
        <v>714</v>
      </c>
      <c r="M9" s="35" t="s">
        <v>729</v>
      </c>
    </row>
    <row r="10" spans="1:16" ht="15">
      <c r="A10" s="28" t="s">
        <v>701</v>
      </c>
      <c r="C10" s="5" t="s">
        <v>686</v>
      </c>
      <c r="E10" s="40"/>
      <c r="F10" s="35" t="s">
        <v>739</v>
      </c>
      <c r="G10" s="42"/>
      <c r="H10" s="42"/>
      <c r="I10" s="35" t="s">
        <v>793</v>
      </c>
      <c r="J10" s="43"/>
      <c r="K10" s="43" t="s">
        <v>732</v>
      </c>
      <c r="L10" s="35" t="s">
        <v>720</v>
      </c>
      <c r="M10" s="40" t="s">
        <v>702</v>
      </c>
      <c r="N10" s="34"/>
      <c r="O10" s="34"/>
      <c r="P10" s="30"/>
    </row>
    <row r="11" spans="3:13" ht="15">
      <c r="C11" s="5" t="s">
        <v>687</v>
      </c>
      <c r="F11" s="35" t="s">
        <v>742</v>
      </c>
      <c r="G11" s="37"/>
      <c r="H11" s="37"/>
      <c r="I11" s="35" t="s">
        <v>788</v>
      </c>
      <c r="J11" s="41"/>
      <c r="K11" s="41" t="s">
        <v>734</v>
      </c>
      <c r="L11" s="35" t="s">
        <v>725</v>
      </c>
      <c r="M11" s="35"/>
    </row>
    <row r="12" spans="3:13" ht="15">
      <c r="C12" s="5" t="s">
        <v>688</v>
      </c>
      <c r="F12" s="35" t="s">
        <v>745</v>
      </c>
      <c r="H12" s="37"/>
      <c r="I12" s="35" t="s">
        <v>787</v>
      </c>
      <c r="J12" s="41"/>
      <c r="K12" s="41" t="s">
        <v>737</v>
      </c>
      <c r="L12" s="35" t="s">
        <v>735</v>
      </c>
      <c r="M12" s="35"/>
    </row>
    <row r="13" spans="3:13" ht="15">
      <c r="C13" s="5" t="s">
        <v>689</v>
      </c>
      <c r="F13" s="35" t="s">
        <v>843</v>
      </c>
      <c r="H13" s="41"/>
      <c r="I13" s="35" t="s">
        <v>794</v>
      </c>
      <c r="J13" s="41"/>
      <c r="K13" s="41" t="s">
        <v>740</v>
      </c>
      <c r="L13" s="35" t="s">
        <v>730</v>
      </c>
      <c r="M13" s="35"/>
    </row>
    <row r="14" spans="3:13" ht="15">
      <c r="C14" s="5" t="s">
        <v>690</v>
      </c>
      <c r="F14" s="35" t="s">
        <v>750</v>
      </c>
      <c r="H14" s="37"/>
      <c r="I14" s="35" t="s">
        <v>795</v>
      </c>
      <c r="K14" s="41" t="s">
        <v>743</v>
      </c>
      <c r="L14" s="35" t="s">
        <v>738</v>
      </c>
      <c r="M14" s="35"/>
    </row>
    <row r="15" spans="3:13" ht="15">
      <c r="C15" s="5" t="s">
        <v>692</v>
      </c>
      <c r="F15" s="35" t="s">
        <v>752</v>
      </c>
      <c r="G15" s="37"/>
      <c r="H15" s="37"/>
      <c r="I15" s="35" t="s">
        <v>796</v>
      </c>
      <c r="K15" s="35" t="s">
        <v>746</v>
      </c>
      <c r="L15" s="35" t="s">
        <v>741</v>
      </c>
      <c r="M15" s="35"/>
    </row>
    <row r="16" spans="3:13" ht="15">
      <c r="C16" s="5" t="s">
        <v>691</v>
      </c>
      <c r="F16" s="35" t="s">
        <v>754</v>
      </c>
      <c r="I16" s="35" t="s">
        <v>802</v>
      </c>
      <c r="J16" s="37"/>
      <c r="K16" s="35" t="s">
        <v>748</v>
      </c>
      <c r="L16" s="35" t="s">
        <v>744</v>
      </c>
      <c r="M16" s="35"/>
    </row>
    <row r="17" spans="6:12" ht="15">
      <c r="F17" s="35" t="s">
        <v>756</v>
      </c>
      <c r="I17" s="35" t="s">
        <v>712</v>
      </c>
      <c r="J17" s="37"/>
      <c r="K17" s="35" t="s">
        <v>751</v>
      </c>
      <c r="L17" s="35" t="s">
        <v>834</v>
      </c>
    </row>
    <row r="18" spans="6:12" ht="15">
      <c r="F18" s="35" t="s">
        <v>758</v>
      </c>
      <c r="I18" s="35" t="s">
        <v>797</v>
      </c>
      <c r="J18" s="37"/>
      <c r="K18" s="35" t="s">
        <v>753</v>
      </c>
      <c r="L18" s="35" t="s">
        <v>747</v>
      </c>
    </row>
    <row r="19" spans="6:12" ht="15">
      <c r="F19" s="35" t="s">
        <v>844</v>
      </c>
      <c r="I19" s="35" t="s">
        <v>798</v>
      </c>
      <c r="J19" s="37"/>
      <c r="K19" s="35" t="s">
        <v>755</v>
      </c>
      <c r="L19" s="35" t="s">
        <v>835</v>
      </c>
    </row>
    <row r="20" spans="6:12" ht="15">
      <c r="F20" s="35" t="s">
        <v>761</v>
      </c>
      <c r="I20" s="35" t="s">
        <v>801</v>
      </c>
      <c r="J20" s="37"/>
      <c r="K20" s="35" t="s">
        <v>757</v>
      </c>
      <c r="L20" s="35" t="s">
        <v>749</v>
      </c>
    </row>
    <row r="21" spans="6:12" ht="15">
      <c r="F21" s="35" t="s">
        <v>763</v>
      </c>
      <c r="I21" s="35" t="s">
        <v>799</v>
      </c>
      <c r="K21" s="35" t="s">
        <v>759</v>
      </c>
      <c r="L21" s="35" t="s">
        <v>836</v>
      </c>
    </row>
    <row r="22" spans="6:12" ht="15">
      <c r="F22" s="35" t="s">
        <v>679</v>
      </c>
      <c r="I22" s="35" t="s">
        <v>800</v>
      </c>
      <c r="K22" s="35" t="s">
        <v>760</v>
      </c>
      <c r="L22" s="35" t="s">
        <v>837</v>
      </c>
    </row>
    <row r="23" spans="6:12" ht="15">
      <c r="F23" s="35" t="s">
        <v>766</v>
      </c>
      <c r="I23" s="35"/>
      <c r="K23" s="35" t="s">
        <v>762</v>
      </c>
      <c r="L23" s="35"/>
    </row>
    <row r="24" spans="6:12" ht="15">
      <c r="F24" s="35" t="s">
        <v>784</v>
      </c>
      <c r="I24" s="35"/>
      <c r="K24" s="35" t="s">
        <v>764</v>
      </c>
      <c r="L24" s="35"/>
    </row>
    <row r="25" spans="9:12" ht="15">
      <c r="I25" s="35" t="s">
        <v>712</v>
      </c>
      <c r="K25" s="35" t="s">
        <v>765</v>
      </c>
      <c r="L25" s="35"/>
    </row>
    <row r="26" spans="9:12" ht="15">
      <c r="I26" s="35" t="s">
        <v>803</v>
      </c>
      <c r="K26" s="35"/>
      <c r="L26" s="35"/>
    </row>
    <row r="27" spans="9:12" ht="15">
      <c r="I27" s="35" t="s">
        <v>804</v>
      </c>
      <c r="K27" s="35"/>
      <c r="L27" s="35"/>
    </row>
    <row r="28" spans="9:12" ht="15">
      <c r="I28" s="35" t="s">
        <v>805</v>
      </c>
      <c r="K28" s="35"/>
      <c r="L28" s="35"/>
    </row>
    <row r="29" spans="9:12" ht="15">
      <c r="I29" s="35" t="s">
        <v>806</v>
      </c>
      <c r="K29" s="35"/>
      <c r="L29" s="35"/>
    </row>
    <row r="30" spans="9:12" ht="15">
      <c r="I30" s="35" t="s">
        <v>807</v>
      </c>
      <c r="K30" s="35" t="s">
        <v>767</v>
      </c>
      <c r="L30" s="35"/>
    </row>
    <row r="31" spans="9:12" ht="15">
      <c r="I31" s="35" t="s">
        <v>712</v>
      </c>
      <c r="K31" s="35" t="s">
        <v>768</v>
      </c>
      <c r="L31" s="35"/>
    </row>
    <row r="32" spans="9:12" ht="15">
      <c r="I32" s="35" t="s">
        <v>808</v>
      </c>
      <c r="K32" s="35" t="s">
        <v>769</v>
      </c>
      <c r="L32" s="35"/>
    </row>
    <row r="33" spans="9:12" ht="15">
      <c r="I33" s="35"/>
      <c r="K33" s="35" t="s">
        <v>770</v>
      </c>
      <c r="L33" s="35"/>
    </row>
    <row r="34" spans="9:12" ht="15">
      <c r="I34" s="35" t="s">
        <v>809</v>
      </c>
      <c r="K34" s="35" t="s">
        <v>771</v>
      </c>
      <c r="L34" s="35"/>
    </row>
    <row r="35" spans="9:12" ht="15">
      <c r="I35" s="35" t="s">
        <v>810</v>
      </c>
      <c r="K35" s="35"/>
      <c r="L35" s="35"/>
    </row>
    <row r="36" spans="9:12" ht="15">
      <c r="I36" s="35" t="s">
        <v>811</v>
      </c>
      <c r="K36" s="35"/>
      <c r="L36" s="35"/>
    </row>
    <row r="37" spans="5:12" ht="15">
      <c r="E37" s="40"/>
      <c r="F37" s="40"/>
      <c r="I37" s="35" t="s">
        <v>812</v>
      </c>
      <c r="K37" s="35"/>
      <c r="L37" s="35"/>
    </row>
    <row r="38" spans="5:12" ht="15">
      <c r="E38" s="40"/>
      <c r="F38" s="40"/>
      <c r="I38" s="35" t="s">
        <v>712</v>
      </c>
      <c r="K38" s="35"/>
      <c r="L38" s="35"/>
    </row>
    <row r="39" spans="7:16" ht="15">
      <c r="G39" s="40"/>
      <c r="H39" s="40"/>
      <c r="I39" s="35" t="s">
        <v>813</v>
      </c>
      <c r="J39" s="40"/>
      <c r="K39" s="40"/>
      <c r="L39" s="40"/>
      <c r="M39" s="40"/>
      <c r="N39" s="34"/>
      <c r="O39" s="34"/>
      <c r="P39" s="30"/>
    </row>
    <row r="40" spans="7:16" ht="15">
      <c r="G40" s="40"/>
      <c r="H40" s="40"/>
      <c r="I40" s="35" t="s">
        <v>814</v>
      </c>
      <c r="J40" s="40"/>
      <c r="K40" s="40"/>
      <c r="L40" s="40"/>
      <c r="M40" s="40"/>
      <c r="N40" s="34"/>
      <c r="O40" s="34"/>
      <c r="P40" s="30"/>
    </row>
    <row r="41" spans="9:12" ht="15">
      <c r="I41" s="35" t="s">
        <v>712</v>
      </c>
      <c r="K41" s="35"/>
      <c r="L41" s="35"/>
    </row>
    <row r="42" spans="9:12" ht="15">
      <c r="I42" s="35" t="s">
        <v>815</v>
      </c>
      <c r="K42" s="35"/>
      <c r="L42" s="35"/>
    </row>
    <row r="43" spans="5:12" ht="15">
      <c r="E43" s="40"/>
      <c r="F43" s="40"/>
      <c r="I43" s="35" t="s">
        <v>816</v>
      </c>
      <c r="K43" s="35" t="s">
        <v>770</v>
      </c>
      <c r="L43" s="35"/>
    </row>
    <row r="44" spans="9:12" ht="15">
      <c r="I44" s="35" t="s">
        <v>817</v>
      </c>
      <c r="K44" s="35"/>
      <c r="L44" s="35"/>
    </row>
    <row r="45" spans="7:16" ht="15">
      <c r="G45" s="40"/>
      <c r="H45" s="40"/>
      <c r="I45" s="35" t="s">
        <v>818</v>
      </c>
      <c r="J45" s="40"/>
      <c r="K45" s="35" t="s">
        <v>770</v>
      </c>
      <c r="L45" s="40"/>
      <c r="M45" s="40"/>
      <c r="N45" s="34"/>
      <c r="O45" s="34"/>
      <c r="P45" s="30"/>
    </row>
    <row r="46" spans="9:12" ht="15">
      <c r="I46" s="35" t="s">
        <v>712</v>
      </c>
      <c r="K46" s="35" t="s">
        <v>770</v>
      </c>
      <c r="L46" s="35"/>
    </row>
    <row r="47" spans="9:12" ht="15">
      <c r="I47" s="35" t="s">
        <v>819</v>
      </c>
      <c r="K47" s="40" t="s">
        <v>770</v>
      </c>
      <c r="L47" s="35"/>
    </row>
    <row r="48" spans="9:12" ht="15">
      <c r="I48" s="35" t="s">
        <v>820</v>
      </c>
      <c r="K48" s="35" t="s">
        <v>770</v>
      </c>
      <c r="L48" s="35"/>
    </row>
    <row r="49" spans="9:12" ht="15">
      <c r="I49" s="35" t="s">
        <v>821</v>
      </c>
      <c r="K49" s="35" t="s">
        <v>770</v>
      </c>
      <c r="L49" s="35"/>
    </row>
    <row r="50" spans="9:12" ht="15">
      <c r="I50" s="35" t="s">
        <v>822</v>
      </c>
      <c r="K50" s="35"/>
      <c r="L50" s="35"/>
    </row>
    <row r="51" spans="9:12" ht="15">
      <c r="I51" s="35" t="s">
        <v>823</v>
      </c>
      <c r="K51" s="35"/>
      <c r="L51" s="35"/>
    </row>
    <row r="52" spans="9:12" ht="15">
      <c r="I52" s="35" t="s">
        <v>712</v>
      </c>
      <c r="K52" s="35"/>
      <c r="L52" s="35"/>
    </row>
    <row r="53" spans="5:12" ht="15">
      <c r="E53" s="40"/>
      <c r="F53" s="40"/>
      <c r="I53" s="35" t="s">
        <v>824</v>
      </c>
      <c r="K53" s="35" t="s">
        <v>770</v>
      </c>
      <c r="L53" s="35"/>
    </row>
    <row r="54" spans="9:12" ht="15">
      <c r="I54" s="35" t="s">
        <v>825</v>
      </c>
      <c r="K54" s="35" t="s">
        <v>770</v>
      </c>
      <c r="L54" s="35"/>
    </row>
    <row r="55" spans="5:16" ht="15">
      <c r="E55" s="35"/>
      <c r="F55" s="35"/>
      <c r="G55" s="40"/>
      <c r="H55" s="40"/>
      <c r="I55" s="35" t="s">
        <v>826</v>
      </c>
      <c r="J55" s="40"/>
      <c r="K55" s="35" t="s">
        <v>770</v>
      </c>
      <c r="L55" s="40"/>
      <c r="M55" s="40"/>
      <c r="N55" s="34"/>
      <c r="O55" s="34"/>
      <c r="P55" s="30"/>
    </row>
    <row r="56" spans="5:12" ht="15">
      <c r="E56" s="35"/>
      <c r="F56" s="35"/>
      <c r="I56" s="35" t="s">
        <v>827</v>
      </c>
      <c r="K56" s="35" t="s">
        <v>770</v>
      </c>
      <c r="L56" s="35"/>
    </row>
    <row r="57" spans="5:16" ht="15">
      <c r="E57" s="35"/>
      <c r="F57" s="35"/>
      <c r="G57" s="35"/>
      <c r="H57" s="35"/>
      <c r="I57" s="35" t="s">
        <v>828</v>
      </c>
      <c r="J57" s="35"/>
      <c r="K57" s="35" t="s">
        <v>770</v>
      </c>
      <c r="L57" s="35"/>
      <c r="M57" s="35"/>
      <c r="N57" s="33"/>
      <c r="O57" s="33"/>
      <c r="P57" s="29"/>
    </row>
    <row r="58" spans="7:16" ht="15">
      <c r="G58" s="35"/>
      <c r="H58" s="35"/>
      <c r="I58" s="35" t="s">
        <v>829</v>
      </c>
      <c r="J58" s="35"/>
      <c r="K58" s="35"/>
      <c r="L58" s="35"/>
      <c r="M58" s="35"/>
      <c r="N58" s="33"/>
      <c r="O58" s="33"/>
      <c r="P58" s="29"/>
    </row>
    <row r="59" spans="7:16" ht="15">
      <c r="G59" s="35"/>
      <c r="H59" s="35"/>
      <c r="J59" s="35"/>
      <c r="K59" s="35"/>
      <c r="L59" s="35"/>
      <c r="M59" s="35"/>
      <c r="N59" s="33"/>
      <c r="O59" s="33"/>
      <c r="P59" s="29"/>
    </row>
    <row r="60" spans="11:12" ht="15">
      <c r="K60" s="35"/>
      <c r="L60" s="35"/>
    </row>
    <row r="61" spans="9:12" ht="15">
      <c r="I61" s="35"/>
      <c r="K61" s="40"/>
      <c r="L61" s="35"/>
    </row>
    <row r="62" spans="11:12" ht="15">
      <c r="K62" s="35"/>
      <c r="L62" s="35"/>
    </row>
    <row r="63" spans="11:12" ht="15">
      <c r="K63" s="35"/>
      <c r="L63" s="35"/>
    </row>
    <row r="64" spans="9:12" ht="15">
      <c r="I64" s="35"/>
      <c r="K64" s="41" t="s">
        <v>772</v>
      </c>
      <c r="L64" s="35"/>
    </row>
    <row r="65" spans="11:12" ht="15">
      <c r="K65" s="41"/>
      <c r="L65" s="35"/>
    </row>
    <row r="66" spans="9:12" ht="15">
      <c r="I66" s="35"/>
      <c r="K66" s="41"/>
      <c r="L66" s="35"/>
    </row>
    <row r="67" spans="9:12" ht="15">
      <c r="I67" s="35"/>
      <c r="K67" s="41"/>
      <c r="L67" s="35"/>
    </row>
    <row r="68" spans="6:12" ht="15">
      <c r="F68" s="31"/>
      <c r="I68" s="35"/>
      <c r="K68" s="41" t="s">
        <v>773</v>
      </c>
      <c r="L68" s="35"/>
    </row>
    <row r="69" spans="6:12" ht="15">
      <c r="F69" s="31"/>
      <c r="K69" s="41" t="s">
        <v>774</v>
      </c>
      <c r="L69" s="35"/>
    </row>
    <row r="70" spans="6:12" ht="15">
      <c r="F70" s="31"/>
      <c r="K70" s="41" t="s">
        <v>775</v>
      </c>
      <c r="L70" s="35"/>
    </row>
    <row r="71" spans="6:12" ht="15">
      <c r="F71" s="31"/>
      <c r="K71" s="41"/>
      <c r="L71" s="35"/>
    </row>
    <row r="72" spans="6:12" ht="15">
      <c r="F72" s="31"/>
      <c r="I72" s="35"/>
      <c r="K72" s="41" t="s">
        <v>776</v>
      </c>
      <c r="L72" s="35"/>
    </row>
    <row r="73" spans="6:12" ht="15">
      <c r="F73" s="31"/>
      <c r="I73" s="35"/>
      <c r="K73" s="41" t="s">
        <v>777</v>
      </c>
      <c r="L73" s="35"/>
    </row>
    <row r="74" spans="6:12" ht="15">
      <c r="F74" s="31"/>
      <c r="I74" s="35"/>
      <c r="K74" s="41"/>
      <c r="L74" s="35"/>
    </row>
    <row r="75" spans="6:12" ht="15">
      <c r="F75" s="31"/>
      <c r="I75" s="35"/>
      <c r="K75" s="41" t="s">
        <v>778</v>
      </c>
      <c r="L75" s="35"/>
    </row>
    <row r="76" spans="9:12" ht="15">
      <c r="I76" s="35"/>
      <c r="K76" s="41" t="s">
        <v>779</v>
      </c>
      <c r="L76" s="35"/>
    </row>
    <row r="77" spans="9:12" ht="15">
      <c r="I77" s="35"/>
      <c r="K77" s="41"/>
      <c r="L77" s="35"/>
    </row>
    <row r="78" spans="9:12" ht="15">
      <c r="I78" s="35"/>
      <c r="K78" s="41" t="s">
        <v>780</v>
      </c>
      <c r="L78" s="35"/>
    </row>
    <row r="79" spans="9:12" ht="15">
      <c r="I79" s="35"/>
      <c r="K79" s="41" t="s">
        <v>781</v>
      </c>
      <c r="L79" s="35"/>
    </row>
    <row r="80" spans="9:12" ht="15">
      <c r="I80" s="35"/>
      <c r="K80" s="41"/>
      <c r="L80" s="35"/>
    </row>
    <row r="81" spans="5:12" ht="15">
      <c r="E81" s="35"/>
      <c r="F81" s="35"/>
      <c r="I81" s="35"/>
      <c r="K81" s="41" t="s">
        <v>782</v>
      </c>
      <c r="L81" s="35"/>
    </row>
    <row r="82" spans="5:12" ht="15">
      <c r="E82" s="35"/>
      <c r="F82" s="35"/>
      <c r="I82" s="35"/>
      <c r="K82" s="41" t="s">
        <v>783</v>
      </c>
      <c r="L82" s="35"/>
    </row>
    <row r="83" spans="5:12" ht="15">
      <c r="E83" s="425"/>
      <c r="F83" s="425"/>
      <c r="I83" s="35"/>
      <c r="K83" s="35"/>
      <c r="L83" s="35"/>
    </row>
    <row r="84" spans="5:12" ht="15">
      <c r="E84" s="35"/>
      <c r="F84" s="35"/>
      <c r="I84" s="35"/>
      <c r="K84" s="35"/>
      <c r="L84" s="35"/>
    </row>
    <row r="85" spans="9:12" ht="15">
      <c r="I85" s="35"/>
      <c r="K85" s="35"/>
      <c r="L85" s="35"/>
    </row>
    <row r="86" spans="9:12" ht="15">
      <c r="I86" s="35"/>
      <c r="K86" s="35"/>
      <c r="L86" s="35"/>
    </row>
    <row r="87" spans="9:12" ht="15">
      <c r="I87" s="35"/>
      <c r="K87" s="35"/>
      <c r="L87" s="35"/>
    </row>
    <row r="88" spans="9:12" ht="15">
      <c r="I88" s="35"/>
      <c r="K88" s="35"/>
      <c r="L88" s="35"/>
    </row>
    <row r="89" spans="9:12" ht="15">
      <c r="I89" s="35"/>
      <c r="K89" s="35"/>
      <c r="L89" s="35"/>
    </row>
    <row r="90" spans="9:12" ht="15">
      <c r="I90" s="35"/>
      <c r="K90" s="35"/>
      <c r="L90" s="35"/>
    </row>
    <row r="91" spans="9:12" ht="15">
      <c r="I91" s="35"/>
      <c r="K91" s="35"/>
      <c r="L91" s="35"/>
    </row>
    <row r="92" spans="9:12" ht="15">
      <c r="I92" s="35"/>
      <c r="K92" s="35"/>
      <c r="L92" s="35"/>
    </row>
    <row r="93" spans="9:12" ht="15">
      <c r="I93" s="35"/>
      <c r="K93" s="35"/>
      <c r="L93" s="35"/>
    </row>
    <row r="94" spans="9:12" ht="15">
      <c r="I94" s="35"/>
      <c r="K94" s="35"/>
      <c r="L94" s="35"/>
    </row>
    <row r="95" spans="9:12" ht="15">
      <c r="I95" s="35"/>
      <c r="K95" s="35"/>
      <c r="L95" s="35"/>
    </row>
    <row r="96" spans="9:12" ht="15">
      <c r="I96" s="35"/>
      <c r="K96" s="35"/>
      <c r="L96" s="35"/>
    </row>
    <row r="97" spans="9:12" ht="15">
      <c r="I97" s="35"/>
      <c r="K97" s="35"/>
      <c r="L97" s="35"/>
    </row>
    <row r="98" spans="9:12" ht="15">
      <c r="I98" s="35"/>
      <c r="K98" s="35"/>
      <c r="L98" s="35"/>
    </row>
    <row r="99" spans="9:12" ht="15">
      <c r="I99" s="35"/>
      <c r="K99" s="35"/>
      <c r="L99" s="35"/>
    </row>
    <row r="100" spans="9:12" ht="15">
      <c r="I100" s="35"/>
      <c r="K100" s="35"/>
      <c r="L100" s="35"/>
    </row>
    <row r="101" spans="9:12" ht="15">
      <c r="I101" s="35"/>
      <c r="K101" s="35"/>
      <c r="L101" s="35"/>
    </row>
    <row r="102" spans="9:12" ht="15">
      <c r="I102" s="35"/>
      <c r="K102" s="35"/>
      <c r="L102" s="35"/>
    </row>
    <row r="103" spans="9:12" ht="15">
      <c r="I103" s="35"/>
      <c r="K103" s="35"/>
      <c r="L103" s="35"/>
    </row>
    <row r="104" spans="9:12" ht="15">
      <c r="I104" s="35"/>
      <c r="K104" s="35"/>
      <c r="L104" s="35"/>
    </row>
    <row r="105" spans="9:12" ht="15">
      <c r="I105" s="35"/>
      <c r="K105" s="35"/>
      <c r="L105" s="35"/>
    </row>
    <row r="106" spans="9:12" ht="15">
      <c r="I106" s="35"/>
      <c r="K106" s="35"/>
      <c r="L106" s="35"/>
    </row>
    <row r="107" spans="9:12" ht="15">
      <c r="I107" s="35"/>
      <c r="K107" s="35"/>
      <c r="L107" s="35"/>
    </row>
    <row r="108" spans="9:12" ht="15">
      <c r="I108" s="35"/>
      <c r="K108" s="35"/>
      <c r="L108" s="35"/>
    </row>
    <row r="109" spans="9:12" ht="15">
      <c r="I109" s="35"/>
      <c r="K109" s="35"/>
      <c r="L109" s="35"/>
    </row>
    <row r="110" spans="9:12" ht="15">
      <c r="I110" s="35"/>
      <c r="K110" s="35"/>
      <c r="L110" s="35"/>
    </row>
    <row r="111" spans="9:12" ht="15">
      <c r="I111" s="35"/>
      <c r="K111" s="35"/>
      <c r="L111" s="35"/>
    </row>
    <row r="112" spans="9:12" ht="15">
      <c r="I112" s="35"/>
      <c r="K112" s="35"/>
      <c r="L112" s="35"/>
    </row>
    <row r="113" spans="9:12" ht="15">
      <c r="I113" s="35"/>
      <c r="K113" s="35"/>
      <c r="L113" s="35"/>
    </row>
    <row r="114" spans="9:12" ht="15">
      <c r="I114" s="35"/>
      <c r="K114" s="35"/>
      <c r="L114" s="35"/>
    </row>
    <row r="115" spans="9:12" ht="15">
      <c r="I115" s="35"/>
      <c r="K115" s="35"/>
      <c r="L115" s="35"/>
    </row>
    <row r="116" spans="9:12" ht="15">
      <c r="I116" s="35"/>
      <c r="K116" s="35"/>
      <c r="L116" s="35"/>
    </row>
    <row r="117" spans="9:12" ht="15">
      <c r="I117" s="35"/>
      <c r="K117" s="35"/>
      <c r="L117" s="35"/>
    </row>
    <row r="118" spans="9:12" ht="15">
      <c r="I118" s="35"/>
      <c r="K118" s="35"/>
      <c r="L118" s="35"/>
    </row>
    <row r="119" spans="9:12" ht="15">
      <c r="I119" s="35"/>
      <c r="K119" s="35"/>
      <c r="L119" s="35"/>
    </row>
    <row r="120" spans="9:12" ht="15">
      <c r="I120" s="35"/>
      <c r="K120" s="35"/>
      <c r="L120" s="35"/>
    </row>
    <row r="121" spans="9:12" ht="15">
      <c r="I121" s="35"/>
      <c r="K121" s="35"/>
      <c r="L121" s="35"/>
    </row>
    <row r="122" spans="9:12" ht="15">
      <c r="I122" s="35"/>
      <c r="K122" s="35"/>
      <c r="L122" s="35"/>
    </row>
    <row r="123" spans="9:12" ht="15">
      <c r="I123" s="35"/>
      <c r="K123" s="35"/>
      <c r="L123" s="35"/>
    </row>
    <row r="124" spans="9:12" ht="15">
      <c r="I124" s="35"/>
      <c r="K124" s="35"/>
      <c r="L124" s="35"/>
    </row>
    <row r="125" spans="9:12" ht="15">
      <c r="I125" s="35"/>
      <c r="K125" s="35"/>
      <c r="L125" s="35"/>
    </row>
    <row r="126" spans="11:12" ht="15">
      <c r="K126" s="35"/>
      <c r="L126" s="35"/>
    </row>
    <row r="127" spans="11:12" ht="15">
      <c r="K127" s="35"/>
      <c r="L127" s="35"/>
    </row>
    <row r="128" spans="11:12" ht="15">
      <c r="K128" s="35"/>
      <c r="L128" s="35"/>
    </row>
    <row r="129" spans="11:12" ht="15">
      <c r="K129" s="35"/>
      <c r="L129" s="35"/>
    </row>
    <row r="130" spans="11:12" ht="15">
      <c r="K130" s="35"/>
      <c r="L130" s="35"/>
    </row>
    <row r="131" spans="11:12" ht="15">
      <c r="K131" s="35"/>
      <c r="L131" s="35"/>
    </row>
    <row r="132" spans="11:12" ht="15">
      <c r="K132" s="35"/>
      <c r="L132" s="35"/>
    </row>
    <row r="133" spans="11:12" ht="15">
      <c r="K133" s="35"/>
      <c r="L133" s="35"/>
    </row>
    <row r="134" spans="11:12" ht="15">
      <c r="K134" s="35"/>
      <c r="L134" s="35"/>
    </row>
    <row r="135" spans="11:12" ht="15">
      <c r="K135" s="35"/>
      <c r="L135" s="35"/>
    </row>
    <row r="136" spans="11:12" ht="15">
      <c r="K136" s="35"/>
      <c r="L136" s="35"/>
    </row>
    <row r="137" spans="11:12" ht="15">
      <c r="K137" s="35"/>
      <c r="L137" s="35"/>
    </row>
    <row r="138" spans="11:12" ht="15">
      <c r="K138" s="35"/>
      <c r="L138" s="35"/>
    </row>
    <row r="139" spans="11:12" ht="15">
      <c r="K139" s="35"/>
      <c r="L139" s="35"/>
    </row>
  </sheetData>
  <sheetProtection/>
  <mergeCells count="1">
    <mergeCell ref="E83:F83"/>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De Infomación</dc:creator>
  <cp:keywords/>
  <dc:description/>
  <cp:lastModifiedBy>Microsoft Office User</cp:lastModifiedBy>
  <cp:lastPrinted>2016-10-20T13:25:30Z</cp:lastPrinted>
  <dcterms:created xsi:type="dcterms:W3CDTF">2016-02-09T18:31:45Z</dcterms:created>
  <dcterms:modified xsi:type="dcterms:W3CDTF">2016-11-17T20:30:50Z</dcterms:modified>
  <cp:category/>
  <cp:version/>
  <cp:contentType/>
  <cp:contentStatus/>
</cp:coreProperties>
</file>