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516"/>
  <workbookPr codeName="ThisWorkbook"/>
  <bookViews>
    <workbookView xWindow="0" yWindow="0" windowWidth="25760" windowHeight="13120" tabRatio="833" activeTab="0"/>
  </bookViews>
  <sheets>
    <sheet name="Resumen Recinto" sheetId="1" r:id="rId1"/>
    <sheet name="Resumen Dec Asuntos Acad" sheetId="2" r:id="rId2"/>
    <sheet name="Biblioteca" sheetId="3" r:id="rId3"/>
    <sheet name="PPMS" sheetId="4" r:id="rId4"/>
    <sheet name="Resumen Dec Estudiantes" sheetId="6" r:id="rId5"/>
    <sheet name="Orientacion" sheetId="7" r:id="rId6"/>
    <sheet name="Resumen Artes y Ciencias" sheetId="10" r:id="rId7"/>
    <sheet name="Biologia" sheetId="8" r:id="rId8"/>
    <sheet name="Ciencias Marinas" sheetId="9" r:id="rId9"/>
    <sheet name="Ciencias Sociales" sheetId="11" r:id="rId10"/>
    <sheet name="Economia" sheetId="12" r:id="rId11"/>
    <sheet name="Educ Fisica" sheetId="13" r:id="rId12"/>
    <sheet name="Humanidades" sheetId="14" r:id="rId13"/>
    <sheet name="Enfermeria" sheetId="15" r:id="rId14"/>
    <sheet name="Hispanicos" sheetId="16" r:id="rId15"/>
    <sheet name="Ingles" sheetId="17" r:id="rId16"/>
    <sheet name="Fisica" sheetId="18" r:id="rId17"/>
    <sheet name="Geologia" sheetId="19" r:id="rId18"/>
    <sheet name="Matematica" sheetId="20" r:id="rId19"/>
    <sheet name="Quimica" sheetId="21" r:id="rId20"/>
    <sheet name="Resumen Ingenieria" sheetId="22" r:id="rId21"/>
    <sheet name="INCI" sheetId="23" r:id="rId22"/>
    <sheet name="INEL" sheetId="25" r:id="rId23"/>
    <sheet name="INGE" sheetId="24" r:id="rId24"/>
    <sheet name="ININ" sheetId="26" r:id="rId25"/>
    <sheet name="INME" sheetId="27" r:id="rId26"/>
    <sheet name="INQU" sheetId="28" r:id="rId27"/>
    <sheet name="Resumen Ciencias Agricolas" sheetId="29" r:id="rId28"/>
    <sheet name="Agronomia" sheetId="30" r:id="rId29"/>
    <sheet name="Horticultura" sheetId="31" r:id="rId30"/>
    <sheet name="Industria Pecuaria" sheetId="32" r:id="rId31"/>
    <sheet name="Ing Agricola" sheetId="33" r:id="rId32"/>
    <sheet name="Econ Agricola" sheetId="34" r:id="rId33"/>
    <sheet name="Educ Agricola" sheetId="35" r:id="rId34"/>
    <sheet name="Tecno Alimentos" sheetId="36" r:id="rId35"/>
    <sheet name="Protec Cultivos" sheetId="37" r:id="rId36"/>
    <sheet name="Resumen ADEM" sheetId="38" r:id="rId37"/>
    <sheet name="ADEM" sheetId="39" r:id="rId38"/>
  </sheets>
  <definedNames/>
  <calcPr calcId="140001"/>
  <extLst/>
</workbook>
</file>

<file path=xl/sharedStrings.xml><?xml version="1.0" encoding="utf-8"?>
<sst xmlns="http://schemas.openxmlformats.org/spreadsheetml/2006/main" count="1095" uniqueCount="88">
  <si>
    <t>UNIVERSIDAD DE PUERTO RICO</t>
  </si>
  <si>
    <t>UNIDAD</t>
  </si>
  <si>
    <t>AÑO ACADEMICO 2014-2015 - PRIMER SEMESTRE</t>
  </si>
  <si>
    <t xml:space="preserve">FACULTAD: </t>
  </si>
  <si>
    <t>DEPARTAMENTO / PROGRAMA:</t>
  </si>
  <si>
    <t>Parte A.   FACULTAD EQUIVALENTE REQUERIDA PARA LA ENSEÑANZA</t>
  </si>
  <si>
    <t xml:space="preserve">Total de Cursos Ofrecidos este Semestre </t>
  </si>
  <si>
    <t>Parte B.   FACULTAD EQUIVALENTE DISPONIBLE PARA LA ENSEÑANZA</t>
  </si>
  <si>
    <t>Total Personal Regular (Docentes con Plaza en este Departamento / Programa)</t>
  </si>
  <si>
    <t>Menos:</t>
  </si>
  <si>
    <t>Sustituciones de Tarea Investigación</t>
  </si>
  <si>
    <t>Sustituciones de Tarea Administración</t>
  </si>
  <si>
    <t>Sustituciones de Tarea Licencias y/o Destaques</t>
  </si>
  <si>
    <t>ETC Profesores que Completan Carga en Otro Dept.</t>
  </si>
  <si>
    <t>Personal Regular Disponible para Enseñanza</t>
  </si>
  <si>
    <t>Más Tarea Académica Ofrecida Mediante:</t>
  </si>
  <si>
    <r>
      <t xml:space="preserve">Profesores de Otros Dept o Recintos que Completan Carga en este Dept  </t>
    </r>
    <r>
      <rPr>
        <sz val="9"/>
        <rFont val="Arial"/>
        <family val="2"/>
      </rPr>
      <t>(No C/A)</t>
    </r>
  </si>
  <si>
    <t xml:space="preserve">Nombramientos Sustitutos o Temporeros  </t>
  </si>
  <si>
    <t>Contratos de Servicios</t>
  </si>
  <si>
    <t>Compensaciones Adicionales</t>
  </si>
  <si>
    <t>Servicio Ad Honorem</t>
  </si>
  <si>
    <t>Ayudantías de Cátedra</t>
  </si>
  <si>
    <t>Total Facultad Requerida para la Enseñanza                                                                                        (Total Columa K Formulario Desglose  Oferta Adac.)</t>
  </si>
  <si>
    <r>
      <t xml:space="preserve">Total de Secciones Ofrecidas este Semestre                                                                                                  </t>
    </r>
    <r>
      <rPr>
        <b/>
        <sz val="11"/>
        <color theme="1"/>
        <rFont val="Arial"/>
        <family val="2"/>
      </rPr>
      <t xml:space="preserve"> (Total Columa H Formulario Desglose  Oferta Adac.)</t>
    </r>
  </si>
  <si>
    <t>Total Personal Regular (Docentes con Plaza en este Recinto)</t>
  </si>
  <si>
    <t xml:space="preserve">Total de Secciones Ofrecidas este Semestre                                                                                             </t>
  </si>
  <si>
    <t xml:space="preserve">Total Facultad Requerida para la Enseñanza           </t>
  </si>
  <si>
    <t>ETC Profesores que Completan Carga en Otros Departamentos</t>
  </si>
  <si>
    <t>Profesores de Otras Facultades o Recintos que Completan Carga en esta Facultad  (No C/A)</t>
  </si>
  <si>
    <t>ETC Profesores que Completan Carga en Otra Facultad</t>
  </si>
  <si>
    <t>Total Personal Regular (Docentes con Plaza en esta Facultad)</t>
  </si>
  <si>
    <t xml:space="preserve">RESUMEN FACULTAD: </t>
  </si>
  <si>
    <t>TOTAL RECINTO</t>
  </si>
  <si>
    <t xml:space="preserve">Total de Secciones Ofrecidas este Semestre     </t>
  </si>
  <si>
    <t xml:space="preserve">Total Facultad Requerida para la Enseñanza             </t>
  </si>
  <si>
    <t xml:space="preserve">Total de Secciones Ofrecidas este Semestre      </t>
  </si>
  <si>
    <t xml:space="preserve">Total Facultad Requerida para la Enseñanza   </t>
  </si>
  <si>
    <t xml:space="preserve">TABLA 4 </t>
  </si>
  <si>
    <t>TABLA 4-A</t>
  </si>
  <si>
    <t>TABLA 4-B</t>
  </si>
  <si>
    <t>RESUMEN ANÁLISIS DE LA FACULTAD REQUERIDA PARA LA ENSEÑANZA (ETC)</t>
  </si>
  <si>
    <t xml:space="preserve">Total Facultad Requerida para la Enseñanza </t>
  </si>
  <si>
    <t>ANÁLISIS DE LA FACULTAD REQUERIDA PARA LA ENSEÑANZA (ETC)</t>
  </si>
  <si>
    <t>Decanato de Asuntos Académicos</t>
  </si>
  <si>
    <t>Biblioteca</t>
  </si>
  <si>
    <t>Programa Preparación de Maestros</t>
  </si>
  <si>
    <t>Decanato de Estudiantes</t>
  </si>
  <si>
    <t>Orientación</t>
  </si>
  <si>
    <t>Artes y Ciencias</t>
  </si>
  <si>
    <t>Biología</t>
  </si>
  <si>
    <t>Ciencias Marinas</t>
  </si>
  <si>
    <t>Ciencias Sociales</t>
  </si>
  <si>
    <t>Economía</t>
  </si>
  <si>
    <t>Educación Física</t>
  </si>
  <si>
    <t>Humanidades</t>
  </si>
  <si>
    <t>Enfermería</t>
  </si>
  <si>
    <t>Estudios Hispánicos</t>
  </si>
  <si>
    <t>Inglés</t>
  </si>
  <si>
    <t>Física</t>
  </si>
  <si>
    <t>Geología</t>
  </si>
  <si>
    <t>Matemática</t>
  </si>
  <si>
    <t>Química</t>
  </si>
  <si>
    <t>Ingeniería</t>
  </si>
  <si>
    <t>Ingeniería Civil</t>
  </si>
  <si>
    <t>Ciencias de Ingeniería y Materiales</t>
  </si>
  <si>
    <t>Ingeniería Eléctrica</t>
  </si>
  <si>
    <t>Ingeniería Industrial</t>
  </si>
  <si>
    <t>Ingeniería Mecánica</t>
  </si>
  <si>
    <t>Ingeniería Química</t>
  </si>
  <si>
    <t>Ciencias Agrícolas</t>
  </si>
  <si>
    <t>Agronomía y Suelos</t>
  </si>
  <si>
    <t>Horticultura</t>
  </si>
  <si>
    <t>Industria Pecuaria</t>
  </si>
  <si>
    <t>Ingeniería Agrícola</t>
  </si>
  <si>
    <t>Economía Agrícola</t>
  </si>
  <si>
    <t>Educación Agrícola</t>
  </si>
  <si>
    <t>Programa de Tecnología de Alimentos</t>
  </si>
  <si>
    <t>Protección Cultivos</t>
  </si>
  <si>
    <t>Administración de Empresas</t>
  </si>
  <si>
    <t>Decanato Asuntos Académicos</t>
  </si>
  <si>
    <t>Decanato Estudiantes</t>
  </si>
  <si>
    <t>Facultad de Artes y Ciencias</t>
  </si>
  <si>
    <t>Facultad de Ingeniería</t>
  </si>
  <si>
    <t>Facultad de Ciencias Agrícolas</t>
  </si>
  <si>
    <t>Facultad de Administración de Empresas</t>
  </si>
  <si>
    <t>Recinto Universitario de Mayaguez</t>
  </si>
  <si>
    <t>* Se complementa con personal del EEA ySEA</t>
  </si>
  <si>
    <t>Profesores de Otros que Completan Carga en este Recinto  (No C/A)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</si>
</sst>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1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mediumGray"/>
    </fill>
    <fill>
      <patternFill patternType="solid">
        <fgColor theme="6" tint="0.5999900102615356"/>
        <bgColor indexed="64"/>
      </patternFill>
    </fill>
    <fill>
      <patternFill patternType="gray0625"/>
    </fill>
    <fill>
      <patternFill patternType="gray0625">
        <bgColor theme="6" tint="0.7999799847602844"/>
      </patternFill>
    </fill>
    <fill>
      <patternFill patternType="gray125">
        <bgColor theme="6" tint="0.799979984760284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>
        <color indexed="22"/>
      </right>
      <top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21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2" fontId="12" fillId="0" borderId="2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10" fillId="0" borderId="0" xfId="20" applyFont="1" applyFill="1" applyBorder="1" applyAlignment="1">
      <alignment wrapText="1"/>
      <protection/>
    </xf>
    <xf numFmtId="0" fontId="10" fillId="0" borderId="4" xfId="20" applyFont="1" applyFill="1" applyBorder="1" applyAlignment="1">
      <alignment wrapText="1"/>
      <protection/>
    </xf>
    <xf numFmtId="0" fontId="10" fillId="0" borderId="5" xfId="20" applyFont="1" applyFill="1" applyBorder="1" applyAlignment="1">
      <alignment wrapText="1"/>
      <protection/>
    </xf>
    <xf numFmtId="0" fontId="11" fillId="0" borderId="0" xfId="20" applyFont="1" applyFill="1" applyBorder="1" applyAlignment="1">
      <alignment wrapText="1"/>
      <protection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2" fontId="7" fillId="2" borderId="3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wrapText="1"/>
    </xf>
    <xf numFmtId="2" fontId="12" fillId="3" borderId="2" xfId="0" applyNumberFormat="1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horizontal="center" wrapText="1"/>
    </xf>
    <xf numFmtId="2" fontId="12" fillId="2" borderId="2" xfId="0" applyNumberFormat="1" applyFont="1" applyFill="1" applyBorder="1" applyAlignment="1">
      <alignment horizontal="center" wrapText="1"/>
    </xf>
    <xf numFmtId="2" fontId="12" fillId="6" borderId="2" xfId="0" applyNumberFormat="1" applyFont="1" applyFill="1" applyBorder="1" applyAlignment="1">
      <alignment horizontal="center" wrapText="1"/>
    </xf>
    <xf numFmtId="2" fontId="12" fillId="2" borderId="3" xfId="0" applyNumberFormat="1" applyFont="1" applyFill="1" applyBorder="1" applyAlignment="1">
      <alignment horizontal="center" wrapText="1"/>
    </xf>
    <xf numFmtId="2" fontId="12" fillId="7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0" fontId="10" fillId="0" borderId="1" xfId="20" applyFont="1" applyFill="1" applyBorder="1" applyAlignment="1">
      <alignment wrapText="1"/>
      <protection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2" fontId="0" fillId="2" borderId="3" xfId="0" applyNumberFormat="1" applyFont="1" applyFill="1" applyBorder="1" applyAlignment="1">
      <alignment horizontal="center" wrapText="1"/>
    </xf>
    <xf numFmtId="2" fontId="0" fillId="2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0" xfId="20" applyFont="1" applyFill="1" applyBorder="1" applyAlignment="1">
      <alignment wrapText="1"/>
      <protection/>
    </xf>
    <xf numFmtId="0" fontId="14" fillId="0" borderId="0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center" wrapText="1"/>
    </xf>
    <xf numFmtId="2" fontId="13" fillId="6" borderId="2" xfId="0" applyNumberFormat="1" applyFont="1" applyFill="1" applyBorder="1" applyAlignment="1">
      <alignment horizontal="center" wrapText="1"/>
    </xf>
    <xf numFmtId="2" fontId="16" fillId="2" borderId="3" xfId="0" applyNumberFormat="1" applyFont="1" applyFill="1" applyBorder="1" applyAlignment="1">
      <alignment horizontal="center" wrapText="1"/>
    </xf>
    <xf numFmtId="2" fontId="13" fillId="2" borderId="3" xfId="0" applyNumberFormat="1" applyFont="1" applyFill="1" applyBorder="1" applyAlignment="1">
      <alignment horizontal="center" wrapText="1"/>
    </xf>
    <xf numFmtId="2" fontId="16" fillId="2" borderId="6" xfId="0" applyNumberFormat="1" applyFont="1" applyFill="1" applyBorder="1" applyAlignment="1">
      <alignment horizontal="center" wrapText="1"/>
    </xf>
    <xf numFmtId="2" fontId="20" fillId="2" borderId="2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2" fontId="20" fillId="2" borderId="11" xfId="0" applyNumberFormat="1" applyFont="1" applyFill="1" applyBorder="1" applyAlignment="1">
      <alignment horizontal="center" wrapText="1"/>
    </xf>
    <xf numFmtId="4" fontId="19" fillId="2" borderId="7" xfId="0" applyNumberFormat="1" applyFont="1" applyFill="1" applyBorder="1" applyAlignment="1">
      <alignment horizontal="center" wrapText="1"/>
    </xf>
    <xf numFmtId="4" fontId="19" fillId="2" borderId="8" xfId="0" applyNumberFormat="1" applyFont="1" applyFill="1" applyBorder="1" applyAlignment="1">
      <alignment horizontal="center" wrapText="1"/>
    </xf>
    <xf numFmtId="4" fontId="21" fillId="9" borderId="8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2" borderId="14" xfId="0" applyFont="1" applyFill="1" applyBorder="1" applyAlignment="1">
      <alignment wrapText="1"/>
    </xf>
    <xf numFmtId="0" fontId="16" fillId="2" borderId="15" xfId="0" applyFon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left" wrapText="1" indent="2"/>
    </xf>
    <xf numFmtId="0" fontId="12" fillId="0" borderId="16" xfId="0" applyFont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12" fillId="0" borderId="14" xfId="0" applyFont="1" applyFill="1" applyBorder="1" applyAlignment="1">
      <alignment horizontal="left" wrapText="1" indent="2"/>
    </xf>
    <xf numFmtId="0" fontId="12" fillId="0" borderId="16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tabSelected="1" workbookViewId="0" topLeftCell="A17">
      <selection activeCell="I25" sqref="I25"/>
    </sheetView>
  </sheetViews>
  <sheetFormatPr defaultColWidth="9.140625" defaultRowHeight="15"/>
  <cols>
    <col min="1" max="1" width="9.140625" style="1" customWidth="1"/>
    <col min="2" max="2" width="20.7109375" style="54" customWidth="1"/>
    <col min="3" max="3" width="14.140625" style="55" customWidth="1"/>
    <col min="4" max="9" width="14.140625" style="54" customWidth="1"/>
    <col min="10" max="16384" width="9.140625" style="1" customWidth="1"/>
  </cols>
  <sheetData>
    <row r="1" ht="15">
      <c r="I1" s="56" t="s">
        <v>37</v>
      </c>
    </row>
    <row r="2" spans="2:9" ht="15">
      <c r="B2" s="82" t="s">
        <v>0</v>
      </c>
      <c r="C2" s="82"/>
      <c r="D2" s="82"/>
      <c r="E2" s="82"/>
      <c r="F2" s="82"/>
      <c r="G2" s="82"/>
      <c r="H2" s="82"/>
      <c r="I2" s="82"/>
    </row>
    <row r="3" spans="3:8" ht="23.25" customHeight="1">
      <c r="C3" s="89"/>
      <c r="D3" s="89"/>
      <c r="E3" s="89"/>
      <c r="F3" s="89"/>
      <c r="G3" s="89"/>
      <c r="H3" s="89"/>
    </row>
    <row r="4" spans="2:9" ht="15">
      <c r="B4" s="83" t="s">
        <v>85</v>
      </c>
      <c r="C4" s="83"/>
      <c r="D4" s="83"/>
      <c r="E4" s="83"/>
      <c r="F4" s="83"/>
      <c r="G4" s="83"/>
      <c r="H4" s="83"/>
      <c r="I4" s="83"/>
    </row>
    <row r="6" spans="2:9" ht="15" customHeight="1">
      <c r="B6" s="84" t="s">
        <v>40</v>
      </c>
      <c r="C6" s="84"/>
      <c r="D6" s="84"/>
      <c r="E6" s="84"/>
      <c r="F6" s="84"/>
      <c r="G6" s="84"/>
      <c r="H6" s="84"/>
      <c r="I6" s="84"/>
    </row>
    <row r="7" spans="2:9" ht="15" customHeight="1">
      <c r="B7" s="85" t="s">
        <v>2</v>
      </c>
      <c r="C7" s="85"/>
      <c r="D7" s="85"/>
      <c r="E7" s="85"/>
      <c r="F7" s="85"/>
      <c r="G7" s="85"/>
      <c r="H7" s="85"/>
      <c r="I7" s="85"/>
    </row>
    <row r="8" spans="2:3" ht="25" customHeight="1" thickBot="1">
      <c r="B8" s="57"/>
      <c r="C8" s="58"/>
    </row>
    <row r="9" spans="2:9" s="10" customFormat="1" ht="49.5" customHeight="1" thickBot="1">
      <c r="B9" s="72" t="s">
        <v>5</v>
      </c>
      <c r="C9" s="67" t="s">
        <v>79</v>
      </c>
      <c r="D9" s="59" t="s">
        <v>80</v>
      </c>
      <c r="E9" s="59" t="s">
        <v>81</v>
      </c>
      <c r="F9" s="59" t="s">
        <v>82</v>
      </c>
      <c r="G9" s="59" t="s">
        <v>83</v>
      </c>
      <c r="H9" s="59" t="s">
        <v>84</v>
      </c>
      <c r="I9" s="59" t="s">
        <v>32</v>
      </c>
    </row>
    <row r="10" spans="2:9" ht="25" customHeight="1">
      <c r="B10" s="73" t="s">
        <v>6</v>
      </c>
      <c r="C10" s="68">
        <f>'Resumen Dec Asuntos Acad'!C12</f>
        <v>34</v>
      </c>
      <c r="D10" s="66">
        <f>'Resumen Dec Estudiantes'!C12</f>
        <v>7</v>
      </c>
      <c r="E10" s="66">
        <f>'Resumen Artes y Ciencias'!C12</f>
        <v>527</v>
      </c>
      <c r="F10" s="66">
        <f>'Resumen Ingenieria'!C12</f>
        <v>269</v>
      </c>
      <c r="G10" s="66">
        <f>'Resumen Ciencias Agricolas'!C12</f>
        <v>129</v>
      </c>
      <c r="H10" s="66">
        <f>'Resumen ADEM'!C12</f>
        <v>71</v>
      </c>
      <c r="I10" s="66">
        <f>C10+D10+E10+F10+G10+H10</f>
        <v>1037</v>
      </c>
    </row>
    <row r="11" spans="2:9" ht="25.5" customHeight="1">
      <c r="B11" s="74" t="s">
        <v>25</v>
      </c>
      <c r="C11" s="68">
        <f>'Resumen Dec Asuntos Acad'!C13</f>
        <v>72</v>
      </c>
      <c r="D11" s="66">
        <f>'Resumen Dec Estudiantes'!C13</f>
        <v>61</v>
      </c>
      <c r="E11" s="66">
        <f>'Resumen Artes y Ciencias'!C13</f>
        <v>2098</v>
      </c>
      <c r="F11" s="66">
        <f>'Resumen Ingenieria'!C13</f>
        <v>785</v>
      </c>
      <c r="G11" s="66">
        <f>'Resumen Ciencias Agricolas'!C13</f>
        <v>342</v>
      </c>
      <c r="H11" s="66">
        <f>'Resumen ADEM'!C13</f>
        <v>163</v>
      </c>
      <c r="I11" s="66">
        <f aca="true" t="shared" si="0" ref="I11:I12">C11+D11+E11+F11+G11+H11</f>
        <v>3521</v>
      </c>
    </row>
    <row r="12" spans="2:9" s="15" customFormat="1" ht="25.5" customHeight="1" thickBot="1">
      <c r="B12" s="75" t="s">
        <v>26</v>
      </c>
      <c r="C12" s="69">
        <f>'Resumen Dec Asuntos Acad'!C14</f>
        <v>20</v>
      </c>
      <c r="D12" s="70">
        <f>'Resumen Dec Estudiantes'!C14</f>
        <v>5.08</v>
      </c>
      <c r="E12" s="70">
        <f>'Resumen Artes y Ciencias'!C14</f>
        <v>431.5833333333333</v>
      </c>
      <c r="F12" s="70">
        <f>'Resumen Ingenieria'!C14</f>
        <v>143.07999999999998</v>
      </c>
      <c r="G12" s="70">
        <f>'Resumen Ciencias Agricolas'!C14</f>
        <v>64.34</v>
      </c>
      <c r="H12" s="70">
        <f>'Resumen ADEM'!C14</f>
        <v>37.833333333333336</v>
      </c>
      <c r="I12" s="71">
        <f t="shared" si="0"/>
        <v>701.9166666666667</v>
      </c>
    </row>
    <row r="13" spans="2:9" ht="25" customHeight="1" thickBot="1">
      <c r="B13" s="57"/>
      <c r="C13" s="58"/>
      <c r="D13" s="58"/>
      <c r="E13" s="58"/>
      <c r="F13" s="58"/>
      <c r="G13" s="58"/>
      <c r="H13" s="58"/>
      <c r="I13" s="58"/>
    </row>
    <row r="14" spans="2:9" s="11" customFormat="1" ht="25" customHeight="1" thickBot="1">
      <c r="B14" s="86" t="s">
        <v>7</v>
      </c>
      <c r="C14" s="87"/>
      <c r="D14" s="87"/>
      <c r="E14" s="87"/>
      <c r="F14" s="87"/>
      <c r="G14" s="87"/>
      <c r="H14" s="87"/>
      <c r="I14" s="88"/>
    </row>
    <row r="15" spans="2:9" ht="33">
      <c r="B15" s="76" t="s">
        <v>24</v>
      </c>
      <c r="C15" s="60">
        <f>'Resumen Dec Asuntos Acad'!C17</f>
        <v>24</v>
      </c>
      <c r="D15" s="61">
        <f>'Resumen Dec Estudiantes'!C17</f>
        <v>15</v>
      </c>
      <c r="E15" s="61">
        <f>'Resumen Artes y Ciencias'!C17</f>
        <v>336</v>
      </c>
      <c r="F15" s="61">
        <f>'Resumen Ingenieria'!C17</f>
        <v>172</v>
      </c>
      <c r="G15" s="61">
        <f>'Resumen Ciencias Agricolas'!C17</f>
        <v>37</v>
      </c>
      <c r="H15" s="61">
        <f>'Resumen ADEM'!C17</f>
        <v>40</v>
      </c>
      <c r="I15" s="61">
        <f aca="true" t="shared" si="1" ref="I15:I20">C15+D15+E15+F15+G15+H15</f>
        <v>624</v>
      </c>
    </row>
    <row r="16" spans="2:9" ht="25" customHeight="1">
      <c r="B16" s="77" t="s">
        <v>9</v>
      </c>
      <c r="C16" s="62"/>
      <c r="D16" s="62"/>
      <c r="E16" s="62"/>
      <c r="F16" s="62"/>
      <c r="G16" s="62"/>
      <c r="H16" s="62"/>
      <c r="I16" s="62"/>
    </row>
    <row r="17" spans="2:9" ht="25" customHeight="1">
      <c r="B17" s="77" t="s">
        <v>10</v>
      </c>
      <c r="C17" s="60">
        <f>'Resumen Dec Asuntos Acad'!C19</f>
        <v>0</v>
      </c>
      <c r="D17" s="61">
        <f>'Resumen Dec Estudiantes'!C19</f>
        <v>0</v>
      </c>
      <c r="E17" s="61">
        <f>'Resumen Artes y Ciencias'!C19</f>
        <v>22.909999999999997</v>
      </c>
      <c r="F17" s="61">
        <f>'Resumen Ingenieria'!C19</f>
        <v>30.72</v>
      </c>
      <c r="G17" s="61">
        <f>'Resumen Ciencias Agricolas'!C19</f>
        <v>18.52</v>
      </c>
      <c r="H17" s="61">
        <f>'Resumen ADEM'!C19</f>
        <v>1.29</v>
      </c>
      <c r="I17" s="61">
        <f t="shared" si="1"/>
        <v>73.44</v>
      </c>
    </row>
    <row r="18" spans="2:9" ht="25" customHeight="1">
      <c r="B18" s="77" t="s">
        <v>11</v>
      </c>
      <c r="C18" s="60">
        <f>'Resumen Dec Asuntos Acad'!C20</f>
        <v>14.36</v>
      </c>
      <c r="D18" s="61">
        <f>'Resumen Dec Estudiantes'!C20</f>
        <v>15</v>
      </c>
      <c r="E18" s="61">
        <f>'Resumen Artes y Ciencias'!C20</f>
        <v>54.66</v>
      </c>
      <c r="F18" s="61">
        <f>'Resumen Ingenieria'!C20</f>
        <v>35.35</v>
      </c>
      <c r="G18" s="61">
        <f>'Resumen Ciencias Agricolas'!C20</f>
        <v>11.92</v>
      </c>
      <c r="H18" s="61">
        <f>'Resumen ADEM'!C20</f>
        <v>5.85</v>
      </c>
      <c r="I18" s="61">
        <f t="shared" si="1"/>
        <v>137.14</v>
      </c>
    </row>
    <row r="19" spans="2:9" ht="25" customHeight="1">
      <c r="B19" s="77" t="s">
        <v>12</v>
      </c>
      <c r="C19" s="60">
        <f>'Resumen Dec Asuntos Acad'!C21</f>
        <v>0</v>
      </c>
      <c r="D19" s="61">
        <f>'Resumen Dec Estudiantes'!C21</f>
        <v>0</v>
      </c>
      <c r="E19" s="61">
        <f>'Resumen Artes y Ciencias'!C21</f>
        <v>0</v>
      </c>
      <c r="F19" s="61">
        <f>'Resumen Ingenieria'!C21</f>
        <v>2</v>
      </c>
      <c r="G19" s="61">
        <f>'Resumen Ciencias Agricolas'!C21</f>
        <v>0</v>
      </c>
      <c r="H19" s="61">
        <f>'Resumen ADEM'!C21</f>
        <v>0</v>
      </c>
      <c r="I19" s="61">
        <f t="shared" si="1"/>
        <v>2</v>
      </c>
    </row>
    <row r="20" spans="2:9" ht="25" customHeight="1">
      <c r="B20" s="77" t="s">
        <v>27</v>
      </c>
      <c r="C20" s="60">
        <f>'Resumen Dec Asuntos Acad'!C22</f>
        <v>0</v>
      </c>
      <c r="D20" s="61">
        <f>'Resumen Dec Estudiantes'!C22</f>
        <v>0</v>
      </c>
      <c r="E20" s="61">
        <f>'Resumen Artes y Ciencias'!C22</f>
        <v>0</v>
      </c>
      <c r="F20" s="61">
        <f>'Resumen Ingenieria'!C22</f>
        <v>0</v>
      </c>
      <c r="G20" s="61">
        <f>'Resumen Ciencias Agricolas'!C22</f>
        <v>0</v>
      </c>
      <c r="H20" s="61">
        <f>'Resumen ADEM'!C22</f>
        <v>0</v>
      </c>
      <c r="I20" s="61">
        <f t="shared" si="1"/>
        <v>0</v>
      </c>
    </row>
    <row r="21" spans="2:9" s="10" customFormat="1" ht="25" customHeight="1">
      <c r="B21" s="80" t="s">
        <v>14</v>
      </c>
      <c r="C21" s="63">
        <f>C15-C17-C18-C19-C20</f>
        <v>9.64</v>
      </c>
      <c r="D21" s="63">
        <f aca="true" t="shared" si="2" ref="D21:I21">D15-D17-D18-D19-D20</f>
        <v>0</v>
      </c>
      <c r="E21" s="63">
        <f t="shared" si="2"/>
        <v>258.43000000000006</v>
      </c>
      <c r="F21" s="63">
        <f t="shared" si="2"/>
        <v>103.93</v>
      </c>
      <c r="G21" s="63">
        <f t="shared" si="2"/>
        <v>6.5600000000000005</v>
      </c>
      <c r="H21" s="63">
        <f t="shared" si="2"/>
        <v>32.86</v>
      </c>
      <c r="I21" s="63">
        <f t="shared" si="2"/>
        <v>411.41999999999996</v>
      </c>
    </row>
    <row r="22" spans="2:9" ht="25" customHeight="1">
      <c r="B22" s="79" t="s">
        <v>15</v>
      </c>
      <c r="C22" s="62"/>
      <c r="D22" s="62"/>
      <c r="E22" s="62"/>
      <c r="F22" s="62"/>
      <c r="G22" s="62"/>
      <c r="H22" s="62"/>
      <c r="I22" s="62"/>
    </row>
    <row r="23" spans="2:9" ht="25" customHeight="1">
      <c r="B23" s="77" t="s">
        <v>87</v>
      </c>
      <c r="C23" s="64">
        <f>'Resumen Dec Asuntos Acad'!C25</f>
        <v>0</v>
      </c>
      <c r="D23" s="61">
        <f>'Resumen Dec Estudiantes'!C25</f>
        <v>0</v>
      </c>
      <c r="E23" s="61">
        <f>'Resumen Artes y Ciencias'!C25</f>
        <v>0</v>
      </c>
      <c r="F23" s="61">
        <f>'Resumen Ingenieria'!C25</f>
        <v>0</v>
      </c>
      <c r="G23" s="61">
        <f>'Resumen Ciencias Agricolas'!C25</f>
        <v>0</v>
      </c>
      <c r="H23" s="61">
        <f>'Resumen ADEM'!C25</f>
        <v>0</v>
      </c>
      <c r="I23" s="61">
        <f aca="true" t="shared" si="3" ref="I23:I28">C23+D23+E23+F23+G23+H23</f>
        <v>0</v>
      </c>
    </row>
    <row r="24" spans="2:9" ht="25" customHeight="1">
      <c r="B24" s="78" t="s">
        <v>17</v>
      </c>
      <c r="C24" s="64">
        <f>'Resumen Dec Asuntos Acad'!C26</f>
        <v>0</v>
      </c>
      <c r="D24" s="61">
        <f>'Resumen Dec Estudiantes'!C26</f>
        <v>0</v>
      </c>
      <c r="E24" s="61">
        <f>'Resumen Artes y Ciencias'!C26</f>
        <v>0</v>
      </c>
      <c r="F24" s="61">
        <f>'Resumen Ingenieria'!C26</f>
        <v>0</v>
      </c>
      <c r="G24" s="61">
        <f>'Resumen Ciencias Agricolas'!C26</f>
        <v>0</v>
      </c>
      <c r="H24" s="61">
        <f>'Resumen ADEM'!C26</f>
        <v>0</v>
      </c>
      <c r="I24" s="61">
        <f t="shared" si="3"/>
        <v>0</v>
      </c>
    </row>
    <row r="25" spans="2:9" ht="25" customHeight="1">
      <c r="B25" s="77" t="s">
        <v>18</v>
      </c>
      <c r="C25" s="64">
        <f>'Resumen Dec Asuntos Acad'!C27</f>
        <v>2.33</v>
      </c>
      <c r="D25" s="61">
        <f>'Resumen Dec Estudiantes'!C27</f>
        <v>0</v>
      </c>
      <c r="E25" s="61">
        <f>'Resumen Artes y Ciencias'!C27</f>
        <v>42.970000000000006</v>
      </c>
      <c r="F25" s="61">
        <f>'Resumen Ingenieria'!C27</f>
        <v>7.92</v>
      </c>
      <c r="G25" s="61">
        <f>'Resumen Ciencias Agricolas'!C27</f>
        <v>3.33</v>
      </c>
      <c r="H25" s="61">
        <f>'Resumen ADEM'!C27</f>
        <v>2.25</v>
      </c>
      <c r="I25" s="61">
        <f t="shared" si="3"/>
        <v>58.800000000000004</v>
      </c>
    </row>
    <row r="26" spans="2:9" ht="25" customHeight="1">
      <c r="B26" s="77" t="s">
        <v>19</v>
      </c>
      <c r="C26" s="64">
        <f>'Resumen Dec Asuntos Acad'!C28</f>
        <v>2.17</v>
      </c>
      <c r="D26" s="61">
        <f>'Resumen Dec Estudiantes'!C28</f>
        <v>0</v>
      </c>
      <c r="E26" s="61">
        <f>'Resumen Artes y Ciencias'!C28</f>
        <v>61.97</v>
      </c>
      <c r="F26" s="61">
        <f>'Resumen Ingenieria'!C28</f>
        <v>12.129999999999999</v>
      </c>
      <c r="G26" s="61">
        <f>'Resumen Ciencias Agricolas'!C28</f>
        <v>3.99</v>
      </c>
      <c r="H26" s="61">
        <f>'Resumen ADEM'!C28</f>
        <v>5.21</v>
      </c>
      <c r="I26" s="61">
        <f t="shared" si="3"/>
        <v>85.46999999999998</v>
      </c>
    </row>
    <row r="27" spans="2:9" ht="25" customHeight="1">
      <c r="B27" s="77" t="s">
        <v>20</v>
      </c>
      <c r="C27" s="64">
        <f>'Resumen Dec Asuntos Acad'!C29</f>
        <v>0</v>
      </c>
      <c r="D27" s="61">
        <f>'Resumen Dec Estudiantes'!C29</f>
        <v>0</v>
      </c>
      <c r="E27" s="61">
        <f>'Resumen Artes y Ciencias'!C29</f>
        <v>9.83</v>
      </c>
      <c r="F27" s="61">
        <f>'Resumen Ingenieria'!C29</f>
        <v>17.59</v>
      </c>
      <c r="G27" s="61">
        <f>'Resumen Ciencias Agricolas'!C29</f>
        <v>4.59</v>
      </c>
      <c r="H27" s="61">
        <f>'Resumen ADEM'!C29</f>
        <v>0.67</v>
      </c>
      <c r="I27" s="61">
        <f t="shared" si="3"/>
        <v>32.68000000000001</v>
      </c>
    </row>
    <row r="28" spans="2:9" ht="25" customHeight="1">
      <c r="B28" s="77" t="s">
        <v>21</v>
      </c>
      <c r="C28" s="64">
        <f>'Resumen Dec Asuntos Acad'!C30</f>
        <v>0</v>
      </c>
      <c r="D28" s="61">
        <f>'Resumen Dec Estudiantes'!C30</f>
        <v>0</v>
      </c>
      <c r="E28" s="61">
        <f>'Resumen Artes y Ciencias'!C30</f>
        <v>127.13</v>
      </c>
      <c r="F28" s="61">
        <f>'Resumen Ingenieria'!C30</f>
        <v>37.33</v>
      </c>
      <c r="G28" s="61">
        <f>'Resumen Ciencias Agricolas'!C30</f>
        <v>20.75</v>
      </c>
      <c r="H28" s="61">
        <f>'Resumen ADEM'!C30</f>
        <v>0</v>
      </c>
      <c r="I28" s="61">
        <f t="shared" si="3"/>
        <v>185.20999999999998</v>
      </c>
    </row>
    <row r="29" spans="2:9" s="10" customFormat="1" ht="30" customHeight="1" thickBot="1">
      <c r="B29" s="81" t="s">
        <v>41</v>
      </c>
      <c r="C29" s="65">
        <f>SUM(C21:C21:C28)</f>
        <v>14.14</v>
      </c>
      <c r="D29" s="65">
        <f>SUM(D21:D21:D28)</f>
        <v>0</v>
      </c>
      <c r="E29" s="65">
        <f>SUM(E21:E21:E28)</f>
        <v>500.3300000000001</v>
      </c>
      <c r="F29" s="65">
        <f>SUM(F21:F21:F28)</f>
        <v>178.89999999999998</v>
      </c>
      <c r="G29" s="65">
        <f>SUM(G21:G21:G28)</f>
        <v>39.22</v>
      </c>
      <c r="H29" s="65">
        <f>SUM(H21:H21:H28)</f>
        <v>40.99</v>
      </c>
      <c r="I29" s="65">
        <f>SUM(I21:I21:I28)</f>
        <v>773.5799999999999</v>
      </c>
    </row>
  </sheetData>
  <mergeCells count="6">
    <mergeCell ref="B2:I2"/>
    <mergeCell ref="B4:I4"/>
    <mergeCell ref="B6:I6"/>
    <mergeCell ref="B7:I7"/>
    <mergeCell ref="B14:I14"/>
    <mergeCell ref="C3:H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5" scale="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8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51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67</v>
      </c>
    </row>
    <row r="14" spans="1:3" ht="37.5" customHeight="1">
      <c r="A14" s="107" t="s">
        <v>23</v>
      </c>
      <c r="B14" s="108"/>
      <c r="C14" s="21">
        <v>173</v>
      </c>
    </row>
    <row r="15" spans="1:3" s="15" customFormat="1" ht="37.5" customHeight="1" thickBot="1">
      <c r="A15" s="109" t="s">
        <v>22</v>
      </c>
      <c r="B15" s="110"/>
      <c r="C15" s="27">
        <v>41.08333333333333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38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1.08</v>
      </c>
    </row>
    <row r="21" spans="1:3" ht="25" customHeight="1">
      <c r="A21" s="116" t="s">
        <v>11</v>
      </c>
      <c r="B21" s="117"/>
      <c r="C21" s="13">
        <v>7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29.92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11.21</v>
      </c>
    </row>
    <row r="29" spans="1:3" ht="25" customHeight="1">
      <c r="A29" s="116" t="s">
        <v>19</v>
      </c>
      <c r="B29" s="117"/>
      <c r="C29" s="13">
        <v>7.8</v>
      </c>
    </row>
    <row r="30" spans="1:3" ht="25" customHeight="1">
      <c r="A30" s="116" t="s">
        <v>20</v>
      </c>
      <c r="B30" s="117"/>
      <c r="C30" s="13">
        <v>2.08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51.01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8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52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10</v>
      </c>
    </row>
    <row r="14" spans="1:3" ht="37.5" customHeight="1">
      <c r="A14" s="107" t="s">
        <v>23</v>
      </c>
      <c r="B14" s="108"/>
      <c r="C14" s="21">
        <v>43</v>
      </c>
    </row>
    <row r="15" spans="1:3" s="15" customFormat="1" ht="37.5" customHeight="1" thickBot="1">
      <c r="A15" s="109" t="s">
        <v>22</v>
      </c>
      <c r="B15" s="110"/>
      <c r="C15" s="27">
        <v>10.75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9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</v>
      </c>
    </row>
    <row r="21" spans="1:3" ht="25" customHeight="1">
      <c r="A21" s="116" t="s">
        <v>11</v>
      </c>
      <c r="B21" s="117"/>
      <c r="C21" s="13">
        <v>1.25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7.75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</v>
      </c>
    </row>
    <row r="29" spans="1:3" ht="25" customHeight="1">
      <c r="A29" s="116" t="s">
        <v>19</v>
      </c>
      <c r="B29" s="117"/>
      <c r="C29" s="13">
        <v>4.75</v>
      </c>
    </row>
    <row r="30" spans="1:3" ht="25" customHeight="1">
      <c r="A30" s="116" t="s">
        <v>20</v>
      </c>
      <c r="B30" s="117"/>
      <c r="C30" s="13">
        <v>0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13.5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53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40</v>
      </c>
    </row>
    <row r="14" spans="1:3" ht="37.5" customHeight="1">
      <c r="A14" s="107" t="s">
        <v>23</v>
      </c>
      <c r="B14" s="108"/>
      <c r="C14" s="21">
        <v>126</v>
      </c>
    </row>
    <row r="15" spans="1:3" s="15" customFormat="1" ht="37.5" customHeight="1" thickBot="1">
      <c r="A15" s="109" t="s">
        <v>22</v>
      </c>
      <c r="B15" s="110"/>
      <c r="C15" s="27">
        <v>16.75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</v>
      </c>
    </row>
    <row r="21" spans="1:3" ht="25" customHeight="1">
      <c r="A21" s="116" t="s">
        <v>11</v>
      </c>
      <c r="B21" s="117"/>
      <c r="C21" s="13">
        <v>3.01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10.99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1.92</v>
      </c>
    </row>
    <row r="29" spans="1:3" ht="25" customHeight="1">
      <c r="A29" s="116" t="s">
        <v>19</v>
      </c>
      <c r="B29" s="117"/>
      <c r="C29" s="13">
        <v>2.33</v>
      </c>
    </row>
    <row r="30" spans="1:3" ht="25" customHeight="1">
      <c r="A30" s="116" t="s">
        <v>20</v>
      </c>
      <c r="B30" s="117"/>
      <c r="C30" s="13">
        <v>0.33</v>
      </c>
    </row>
    <row r="31" spans="1:3" ht="25" customHeight="1">
      <c r="A31" s="116" t="s">
        <v>21</v>
      </c>
      <c r="B31" s="117"/>
      <c r="C31" s="13">
        <v>5.5</v>
      </c>
    </row>
    <row r="32" spans="1:3" s="10" customFormat="1" ht="25" customHeight="1" thickBot="1">
      <c r="A32" s="92" t="s">
        <v>41</v>
      </c>
      <c r="B32" s="93"/>
      <c r="C32" s="24">
        <f>SUM(C24:C24:C31)</f>
        <v>21.07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8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54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f>61+3</f>
        <v>64</v>
      </c>
    </row>
    <row r="14" spans="1:3" ht="37.5" customHeight="1">
      <c r="A14" s="107" t="s">
        <v>23</v>
      </c>
      <c r="B14" s="108"/>
      <c r="C14" s="21">
        <f>152+5</f>
        <v>157</v>
      </c>
    </row>
    <row r="15" spans="1:3" s="15" customFormat="1" ht="37.5" customHeight="1" thickBot="1">
      <c r="A15" s="109" t="s">
        <v>22</v>
      </c>
      <c r="B15" s="110"/>
      <c r="C15" s="27">
        <f>35.33+1.17</f>
        <v>36.5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37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1.75</v>
      </c>
    </row>
    <row r="21" spans="1:3" ht="25" customHeight="1">
      <c r="A21" s="116" t="s">
        <v>11</v>
      </c>
      <c r="B21" s="117"/>
      <c r="C21" s="13">
        <v>4.75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30.5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5.33</v>
      </c>
    </row>
    <row r="29" spans="1:3" ht="25" customHeight="1">
      <c r="A29" s="116" t="s">
        <v>19</v>
      </c>
      <c r="B29" s="117"/>
      <c r="C29" s="13">
        <v>4.38</v>
      </c>
    </row>
    <row r="30" spans="1:3" ht="25" customHeight="1">
      <c r="A30" s="116" t="s">
        <v>20</v>
      </c>
      <c r="B30" s="117"/>
      <c r="C30" s="13">
        <v>1.13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41.34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4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55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10</v>
      </c>
    </row>
    <row r="14" spans="1:3" ht="37.5" customHeight="1">
      <c r="A14" s="107" t="s">
        <v>23</v>
      </c>
      <c r="B14" s="108"/>
      <c r="C14" s="21">
        <v>40</v>
      </c>
    </row>
    <row r="15" spans="1:3" s="15" customFormat="1" ht="37.5" customHeight="1" thickBot="1">
      <c r="A15" s="109" t="s">
        <v>22</v>
      </c>
      <c r="B15" s="110"/>
      <c r="C15" s="27">
        <v>14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</v>
      </c>
    </row>
    <row r="21" spans="1:3" ht="25" customHeight="1">
      <c r="A21" s="116" t="s">
        <v>11</v>
      </c>
      <c r="B21" s="117"/>
      <c r="C21" s="13">
        <v>1.58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12.42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4.5</v>
      </c>
    </row>
    <row r="29" spans="1:3" ht="25" customHeight="1">
      <c r="A29" s="116" t="s">
        <v>19</v>
      </c>
      <c r="B29" s="117"/>
      <c r="C29" s="13">
        <v>6.5</v>
      </c>
    </row>
    <row r="30" spans="1:3" ht="25" customHeight="1">
      <c r="A30" s="116" t="s">
        <v>20</v>
      </c>
      <c r="B30" s="117"/>
      <c r="C30" s="13">
        <v>0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23.42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6">
      <selection activeCell="C28" sqref="C28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56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31</v>
      </c>
    </row>
    <row r="14" spans="1:3" ht="37.5" customHeight="1">
      <c r="A14" s="107" t="s">
        <v>23</v>
      </c>
      <c r="B14" s="108"/>
      <c r="C14" s="21">
        <v>131</v>
      </c>
    </row>
    <row r="15" spans="1:3" s="15" customFormat="1" ht="37.5" customHeight="1" thickBot="1">
      <c r="A15" s="109" t="s">
        <v>22</v>
      </c>
      <c r="B15" s="110"/>
      <c r="C15" s="27">
        <v>30.25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24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0.75</v>
      </c>
    </row>
    <row r="21" spans="1:3" ht="25" customHeight="1">
      <c r="A21" s="116" t="s">
        <v>11</v>
      </c>
      <c r="B21" s="117"/>
      <c r="C21" s="13">
        <v>2.31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20.94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3.25</v>
      </c>
    </row>
    <row r="29" spans="1:3" ht="25" customHeight="1">
      <c r="A29" s="116" t="s">
        <v>19</v>
      </c>
      <c r="B29" s="117"/>
      <c r="C29" s="13">
        <v>3.58</v>
      </c>
    </row>
    <row r="30" spans="1:3" ht="25" customHeight="1">
      <c r="A30" s="116" t="s">
        <v>20</v>
      </c>
      <c r="B30" s="117"/>
      <c r="C30" s="13">
        <v>0</v>
      </c>
    </row>
    <row r="31" spans="1:3" ht="25" customHeight="1">
      <c r="A31" s="116" t="s">
        <v>21</v>
      </c>
      <c r="B31" s="117"/>
      <c r="C31" s="13">
        <v>3</v>
      </c>
    </row>
    <row r="32" spans="1:3" s="10" customFormat="1" ht="25" customHeight="1" thickBot="1">
      <c r="A32" s="92" t="s">
        <v>41</v>
      </c>
      <c r="B32" s="93"/>
      <c r="C32" s="24">
        <f>SUM(C24:C24:C31)</f>
        <v>30.770000000000003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3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57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49</v>
      </c>
    </row>
    <row r="14" spans="1:3" ht="37.5" customHeight="1">
      <c r="A14" s="107" t="s">
        <v>23</v>
      </c>
      <c r="B14" s="108"/>
      <c r="C14" s="21">
        <v>195</v>
      </c>
    </row>
    <row r="15" spans="1:3" s="15" customFormat="1" ht="37.5" customHeight="1" thickBot="1">
      <c r="A15" s="109" t="s">
        <v>22</v>
      </c>
      <c r="B15" s="110"/>
      <c r="C15" s="27">
        <v>45.42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33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1.75</v>
      </c>
    </row>
    <row r="21" spans="1:3" ht="25" customHeight="1">
      <c r="A21" s="116" t="s">
        <v>11</v>
      </c>
      <c r="B21" s="117"/>
      <c r="C21" s="13">
        <v>4.75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26.5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5.42</v>
      </c>
    </row>
    <row r="29" spans="1:3" ht="25" customHeight="1">
      <c r="A29" s="116" t="s">
        <v>19</v>
      </c>
      <c r="B29" s="117"/>
      <c r="C29" s="13">
        <v>1.75</v>
      </c>
    </row>
    <row r="30" spans="1:3" ht="25" customHeight="1">
      <c r="A30" s="116" t="s">
        <v>20</v>
      </c>
      <c r="B30" s="117"/>
      <c r="C30" s="13">
        <v>0.88</v>
      </c>
    </row>
    <row r="31" spans="1:3" ht="25" customHeight="1">
      <c r="A31" s="116" t="s">
        <v>21</v>
      </c>
      <c r="B31" s="117"/>
      <c r="C31" s="13">
        <v>14.5</v>
      </c>
    </row>
    <row r="32" spans="1:3" s="10" customFormat="1" ht="25" customHeight="1" thickBot="1">
      <c r="A32" s="92" t="s">
        <v>41</v>
      </c>
      <c r="B32" s="93"/>
      <c r="C32" s="24">
        <f>SUM(C24:C24:C31)</f>
        <v>49.050000000000004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58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34</v>
      </c>
    </row>
    <row r="14" spans="1:3" ht="37.5" customHeight="1">
      <c r="A14" s="107" t="s">
        <v>23</v>
      </c>
      <c r="B14" s="108"/>
      <c r="C14" s="21">
        <v>144</v>
      </c>
    </row>
    <row r="15" spans="1:3" s="15" customFormat="1" ht="37.5" customHeight="1" thickBot="1">
      <c r="A15" s="109" t="s">
        <v>22</v>
      </c>
      <c r="B15" s="110"/>
      <c r="C15" s="27">
        <v>24.67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24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2.58</v>
      </c>
    </row>
    <row r="21" spans="1:3" ht="25" customHeight="1">
      <c r="A21" s="116" t="s">
        <v>11</v>
      </c>
      <c r="B21" s="117"/>
      <c r="C21" s="13">
        <v>3.04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18.380000000000003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2</v>
      </c>
    </row>
    <row r="29" spans="1:3" ht="25" customHeight="1">
      <c r="A29" s="116" t="s">
        <v>19</v>
      </c>
      <c r="B29" s="117"/>
      <c r="C29" s="13">
        <v>2.5</v>
      </c>
    </row>
    <row r="30" spans="1:3" ht="25" customHeight="1">
      <c r="A30" s="116" t="s">
        <v>20</v>
      </c>
      <c r="B30" s="117"/>
      <c r="C30" s="13">
        <v>0.33</v>
      </c>
    </row>
    <row r="31" spans="1:3" ht="25" customHeight="1">
      <c r="A31" s="116" t="s">
        <v>21</v>
      </c>
      <c r="B31" s="117"/>
      <c r="C31" s="13">
        <v>9</v>
      </c>
    </row>
    <row r="32" spans="1:3" s="10" customFormat="1" ht="25" customHeight="1" thickBot="1">
      <c r="A32" s="92" t="s">
        <v>41</v>
      </c>
      <c r="B32" s="93"/>
      <c r="C32" s="24">
        <f>SUM(C24:C24:C31)</f>
        <v>32.21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6">
      <selection activeCell="C22" sqref="C22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59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24</v>
      </c>
    </row>
    <row r="14" spans="1:3" ht="37.5" customHeight="1">
      <c r="A14" s="107" t="s">
        <v>23</v>
      </c>
      <c r="B14" s="108"/>
      <c r="C14" s="21">
        <v>75</v>
      </c>
    </row>
    <row r="15" spans="1:3" s="15" customFormat="1" ht="37.5" customHeight="1" thickBot="1">
      <c r="A15" s="109" t="s">
        <v>22</v>
      </c>
      <c r="B15" s="110"/>
      <c r="C15" s="27">
        <v>13.92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13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1</v>
      </c>
    </row>
    <row r="21" spans="1:3" ht="25" customHeight="1">
      <c r="A21" s="116" t="s">
        <v>11</v>
      </c>
      <c r="B21" s="117"/>
      <c r="C21" s="13">
        <v>3.79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8.21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0.67</v>
      </c>
    </row>
    <row r="29" spans="1:3" ht="25" customHeight="1">
      <c r="A29" s="116" t="s">
        <v>19</v>
      </c>
      <c r="B29" s="117"/>
      <c r="C29" s="13">
        <v>0.96</v>
      </c>
    </row>
    <row r="30" spans="1:3" ht="25" customHeight="1">
      <c r="A30" s="116" t="s">
        <v>20</v>
      </c>
      <c r="B30" s="117"/>
      <c r="C30" s="13">
        <v>1.83</v>
      </c>
    </row>
    <row r="31" spans="1:3" ht="25" customHeight="1">
      <c r="A31" s="116" t="s">
        <v>21</v>
      </c>
      <c r="B31" s="117"/>
      <c r="C31" s="13">
        <v>4.92</v>
      </c>
    </row>
    <row r="32" spans="1:3" s="10" customFormat="1" ht="25" customHeight="1" thickBot="1">
      <c r="A32" s="92" t="s">
        <v>41</v>
      </c>
      <c r="B32" s="93"/>
      <c r="C32" s="24">
        <f>SUM(C24:C24:C31)</f>
        <v>16.59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4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60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71</v>
      </c>
    </row>
    <row r="14" spans="1:3" ht="37.5" customHeight="1">
      <c r="A14" s="107" t="s">
        <v>23</v>
      </c>
      <c r="B14" s="108"/>
      <c r="C14" s="21">
        <v>257</v>
      </c>
    </row>
    <row r="15" spans="1:3" s="15" customFormat="1" ht="37.5" customHeight="1" thickBot="1">
      <c r="A15" s="109" t="s">
        <v>22</v>
      </c>
      <c r="B15" s="110"/>
      <c r="C15" s="27">
        <v>56.08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43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2</v>
      </c>
    </row>
    <row r="21" spans="1:3" ht="25" customHeight="1">
      <c r="A21" s="116" t="s">
        <v>11</v>
      </c>
      <c r="B21" s="117"/>
      <c r="C21" s="13">
        <v>7.63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33.37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5.25</v>
      </c>
    </row>
    <row r="29" spans="1:3" ht="25" customHeight="1">
      <c r="A29" s="116" t="s">
        <v>19</v>
      </c>
      <c r="B29" s="117"/>
      <c r="C29" s="13">
        <v>9.04</v>
      </c>
    </row>
    <row r="30" spans="1:3" ht="25" customHeight="1">
      <c r="A30" s="116" t="s">
        <v>20</v>
      </c>
      <c r="B30" s="117"/>
      <c r="C30" s="13">
        <v>0.58</v>
      </c>
    </row>
    <row r="31" spans="1:3" ht="25" customHeight="1">
      <c r="A31" s="116" t="s">
        <v>21</v>
      </c>
      <c r="B31" s="117"/>
      <c r="C31" s="13">
        <v>25.46</v>
      </c>
    </row>
    <row r="32" spans="1:3" s="10" customFormat="1" ht="25" customHeight="1" thickBot="1">
      <c r="A32" s="92" t="s">
        <v>41</v>
      </c>
      <c r="B32" s="93"/>
      <c r="C32" s="24">
        <f>SUM(C24:C24:C31)</f>
        <v>73.69999999999999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1"/>
  <sheetViews>
    <sheetView workbookViewId="0" topLeftCell="A1">
      <selection activeCell="C20" sqref="C20"/>
    </sheetView>
  </sheetViews>
  <sheetFormatPr defaultColWidth="9.140625" defaultRowHeight="15"/>
  <cols>
    <col min="1" max="1" width="25.00390625" style="1" customWidth="1"/>
    <col min="2" max="2" width="58.140625" style="1" customWidth="1"/>
    <col min="3" max="3" width="32.8515625" style="14" customWidth="1"/>
    <col min="4" max="16384" width="9.140625" style="1" customWidth="1"/>
  </cols>
  <sheetData>
    <row r="1" ht="15">
      <c r="C1" s="33" t="s">
        <v>38</v>
      </c>
    </row>
    <row r="2" spans="2:3" ht="15">
      <c r="B2" s="2" t="s">
        <v>0</v>
      </c>
      <c r="C2" s="3"/>
    </row>
    <row r="3" spans="2:3" ht="14" thickBot="1">
      <c r="B3" s="4"/>
      <c r="C3" s="5"/>
    </row>
    <row r="4" spans="2:3" ht="15">
      <c r="B4" s="6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8"/>
      <c r="B8" s="8"/>
      <c r="C8" s="8"/>
    </row>
    <row r="9" spans="1:3" ht="25" customHeight="1" thickBot="1">
      <c r="A9" s="16" t="s">
        <v>31</v>
      </c>
      <c r="B9" s="17" t="s">
        <v>43</v>
      </c>
      <c r="C9" s="9"/>
    </row>
    <row r="10" spans="1:3" ht="25" customHeight="1" thickBot="1">
      <c r="A10" s="19"/>
      <c r="B10" s="19"/>
      <c r="C10" s="9"/>
    </row>
    <row r="11" spans="1:3" s="10" customFormat="1" ht="25" customHeight="1" thickBot="1">
      <c r="A11" s="104" t="s">
        <v>5</v>
      </c>
      <c r="B11" s="105"/>
      <c r="C11" s="106"/>
    </row>
    <row r="12" spans="1:3" ht="25" customHeight="1">
      <c r="A12" s="107" t="s">
        <v>6</v>
      </c>
      <c r="B12" s="108"/>
      <c r="C12" s="26">
        <f>Biblioteca!C13+PPMS!C13</f>
        <v>34</v>
      </c>
    </row>
    <row r="13" spans="1:3" ht="25" customHeight="1">
      <c r="A13" s="107" t="s">
        <v>33</v>
      </c>
      <c r="B13" s="108"/>
      <c r="C13" s="26">
        <f>Biblioteca!C14+PPMS!C14</f>
        <v>72</v>
      </c>
    </row>
    <row r="14" spans="1:3" s="15" customFormat="1" ht="25" customHeight="1" thickBot="1">
      <c r="A14" s="109" t="s">
        <v>34</v>
      </c>
      <c r="B14" s="110"/>
      <c r="C14" s="26">
        <f>Biblioteca!C15+PPMS!C15</f>
        <v>20</v>
      </c>
    </row>
    <row r="15" spans="1:3" ht="25" customHeight="1" thickBot="1">
      <c r="A15" s="19"/>
      <c r="B15" s="19"/>
      <c r="C15" s="9"/>
    </row>
    <row r="16" spans="1:3" s="11" customFormat="1" ht="25" customHeight="1" thickBot="1">
      <c r="A16" s="111" t="s">
        <v>7</v>
      </c>
      <c r="B16" s="112"/>
      <c r="C16" s="113"/>
    </row>
    <row r="17" spans="1:3" ht="25" customHeight="1">
      <c r="A17" s="114" t="s">
        <v>30</v>
      </c>
      <c r="B17" s="115"/>
      <c r="C17" s="29">
        <f>Biblioteca!C18+PPMS!C18</f>
        <v>24</v>
      </c>
    </row>
    <row r="18" spans="1:3" ht="25" customHeight="1">
      <c r="A18" s="116" t="s">
        <v>9</v>
      </c>
      <c r="B18" s="117"/>
      <c r="C18" s="30"/>
    </row>
    <row r="19" spans="1:3" ht="25" customHeight="1">
      <c r="A19" s="90" t="s">
        <v>10</v>
      </c>
      <c r="B19" s="91"/>
      <c r="C19" s="29">
        <f>Biblioteca!C20+PPMS!C20</f>
        <v>0</v>
      </c>
    </row>
    <row r="20" spans="1:3" ht="25" customHeight="1">
      <c r="A20" s="90" t="s">
        <v>11</v>
      </c>
      <c r="B20" s="91"/>
      <c r="C20" s="29">
        <f>Biblioteca!C21+PPMS!C21</f>
        <v>14.36</v>
      </c>
    </row>
    <row r="21" spans="1:3" ht="25" customHeight="1">
      <c r="A21" s="90" t="s">
        <v>12</v>
      </c>
      <c r="B21" s="91"/>
      <c r="C21" s="29">
        <f>Biblioteca!C22+PPMS!C22</f>
        <v>0</v>
      </c>
    </row>
    <row r="22" spans="1:3" ht="25" customHeight="1">
      <c r="A22" s="90" t="s">
        <v>29</v>
      </c>
      <c r="B22" s="91"/>
      <c r="C22" s="29">
        <f>Biblioteca!C23+PPMS!C23</f>
        <v>0</v>
      </c>
    </row>
    <row r="23" spans="1:3" s="10" customFormat="1" ht="25" customHeight="1">
      <c r="A23" s="94" t="s">
        <v>14</v>
      </c>
      <c r="B23" s="95"/>
      <c r="C23" s="29">
        <f>Biblioteca!C24+PPMS!C24</f>
        <v>9.64</v>
      </c>
    </row>
    <row r="24" spans="1:3" ht="25" customHeight="1">
      <c r="A24" s="96" t="s">
        <v>15</v>
      </c>
      <c r="B24" s="97"/>
      <c r="C24" s="30"/>
    </row>
    <row r="25" spans="1:3" ht="25" customHeight="1">
      <c r="A25" s="98" t="s">
        <v>28</v>
      </c>
      <c r="B25" s="99"/>
      <c r="C25" s="31">
        <f>Biblioteca!C26+PPMS!C26</f>
        <v>0</v>
      </c>
    </row>
    <row r="26" spans="1:3" ht="25" customHeight="1">
      <c r="A26" s="100" t="s">
        <v>17</v>
      </c>
      <c r="B26" s="101"/>
      <c r="C26" s="31">
        <f>Biblioteca!C27+PPMS!C27</f>
        <v>0</v>
      </c>
    </row>
    <row r="27" spans="1:3" ht="25" customHeight="1">
      <c r="A27" s="90" t="s">
        <v>18</v>
      </c>
      <c r="B27" s="91"/>
      <c r="C27" s="31">
        <f>Biblioteca!C28+PPMS!C28</f>
        <v>2.33</v>
      </c>
    </row>
    <row r="28" spans="1:3" ht="25" customHeight="1">
      <c r="A28" s="90" t="s">
        <v>19</v>
      </c>
      <c r="B28" s="91"/>
      <c r="C28" s="31">
        <f>Biblioteca!C29+PPMS!C29</f>
        <v>2.17</v>
      </c>
    </row>
    <row r="29" spans="1:3" ht="25" customHeight="1">
      <c r="A29" s="90" t="s">
        <v>20</v>
      </c>
      <c r="B29" s="91"/>
      <c r="C29" s="31">
        <f>Biblioteca!C30+PPMS!C30</f>
        <v>0</v>
      </c>
    </row>
    <row r="30" spans="1:3" ht="25" customHeight="1">
      <c r="A30" s="90" t="s">
        <v>21</v>
      </c>
      <c r="B30" s="91"/>
      <c r="C30" s="31">
        <f>Biblioteca!C31+PPMS!C31</f>
        <v>0</v>
      </c>
    </row>
    <row r="31" spans="1:3" s="10" customFormat="1" ht="25" customHeight="1" thickBot="1">
      <c r="A31" s="92" t="s">
        <v>41</v>
      </c>
      <c r="B31" s="93"/>
      <c r="C31" s="24">
        <f>SUM(C23:C23:C30)</f>
        <v>14.14</v>
      </c>
    </row>
  </sheetData>
  <mergeCells count="22">
    <mergeCell ref="A21:B21"/>
    <mergeCell ref="A6:C6"/>
    <mergeCell ref="A7:C7"/>
    <mergeCell ref="A11:C11"/>
    <mergeCell ref="A12:B12"/>
    <mergeCell ref="A13:B13"/>
    <mergeCell ref="A14:B14"/>
    <mergeCell ref="A16:C16"/>
    <mergeCell ref="A17:B17"/>
    <mergeCell ref="A18:B18"/>
    <mergeCell ref="A19:B19"/>
    <mergeCell ref="A20:B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61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54</v>
      </c>
    </row>
    <row r="14" spans="1:3" ht="37.5" customHeight="1">
      <c r="A14" s="107" t="s">
        <v>23</v>
      </c>
      <c r="B14" s="108"/>
      <c r="C14" s="21">
        <v>300</v>
      </c>
    </row>
    <row r="15" spans="1:3" s="15" customFormat="1" ht="37.5" customHeight="1" thickBot="1">
      <c r="A15" s="109" t="s">
        <v>22</v>
      </c>
      <c r="B15" s="110"/>
      <c r="C15" s="27">
        <v>53.83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39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2.83</v>
      </c>
    </row>
    <row r="21" spans="1:3" ht="25" customHeight="1">
      <c r="A21" s="116" t="s">
        <v>11</v>
      </c>
      <c r="B21" s="117"/>
      <c r="C21" s="13">
        <v>7.13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29.040000000000003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</v>
      </c>
    </row>
    <row r="29" spans="1:3" ht="25" customHeight="1">
      <c r="A29" s="116" t="s">
        <v>19</v>
      </c>
      <c r="B29" s="117"/>
      <c r="C29" s="13">
        <v>7.17</v>
      </c>
    </row>
    <row r="30" spans="1:3" ht="25" customHeight="1">
      <c r="A30" s="116" t="s">
        <v>20</v>
      </c>
      <c r="B30" s="117"/>
      <c r="C30" s="13">
        <v>0.08</v>
      </c>
    </row>
    <row r="31" spans="1:3" ht="25" customHeight="1">
      <c r="A31" s="116" t="s">
        <v>21</v>
      </c>
      <c r="B31" s="117"/>
      <c r="C31" s="13">
        <v>34.5</v>
      </c>
    </row>
    <row r="32" spans="1:3" s="10" customFormat="1" ht="25" customHeight="1" thickBot="1">
      <c r="A32" s="92" t="s">
        <v>41</v>
      </c>
      <c r="B32" s="93"/>
      <c r="C32" s="24">
        <f>SUM(C24:C24:C31)</f>
        <v>71.78999999999999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C31"/>
  <sheetViews>
    <sheetView workbookViewId="0" topLeftCell="A16">
      <selection activeCell="C20" sqref="C20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49" t="s">
        <v>38</v>
      </c>
    </row>
    <row r="2" spans="2:3" ht="15">
      <c r="B2" s="47" t="s">
        <v>0</v>
      </c>
      <c r="C2" s="3"/>
    </row>
    <row r="3" spans="2:3" ht="14" thickBot="1">
      <c r="B3" s="4"/>
      <c r="C3" s="5"/>
    </row>
    <row r="4" spans="2:3" ht="15">
      <c r="B4" s="48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49"/>
      <c r="B8" s="49"/>
      <c r="C8" s="49"/>
    </row>
    <row r="9" spans="1:3" ht="25" customHeight="1" thickBot="1">
      <c r="A9" s="16" t="s">
        <v>31</v>
      </c>
      <c r="B9" s="17" t="s">
        <v>62</v>
      </c>
      <c r="C9" s="9"/>
    </row>
    <row r="10" spans="1:3" ht="25" customHeight="1" thickBot="1">
      <c r="A10" s="19"/>
      <c r="B10" s="19"/>
      <c r="C10" s="9"/>
    </row>
    <row r="11" spans="1:3" s="10" customFormat="1" ht="25" customHeight="1" thickBot="1">
      <c r="A11" s="104" t="s">
        <v>5</v>
      </c>
      <c r="B11" s="105"/>
      <c r="C11" s="106"/>
    </row>
    <row r="12" spans="1:3" ht="25" customHeight="1">
      <c r="A12" s="107" t="s">
        <v>6</v>
      </c>
      <c r="B12" s="108"/>
      <c r="C12" s="23">
        <f>INCI!C13+INGE!C13+INEL!C13+ININ!C13+INME!C13+INQU!C13</f>
        <v>269</v>
      </c>
    </row>
    <row r="13" spans="1:3" ht="37.5" customHeight="1">
      <c r="A13" s="107" t="s">
        <v>35</v>
      </c>
      <c r="B13" s="108"/>
      <c r="C13" s="23">
        <f>INCI!C14+INGE!C14+INEL!C14+ININ!C14+INME!C14+INQU!C14</f>
        <v>785</v>
      </c>
    </row>
    <row r="14" spans="1:3" s="15" customFormat="1" ht="37.5" customHeight="1" thickBot="1">
      <c r="A14" s="109" t="s">
        <v>36</v>
      </c>
      <c r="B14" s="110"/>
      <c r="C14" s="23">
        <f>INCI!C15+INGE!C15+INEL!C15+ININ!C15+INME!C15+INQU!C15</f>
        <v>143.07999999999998</v>
      </c>
    </row>
    <row r="15" spans="1:3" ht="25" customHeight="1" thickBot="1">
      <c r="A15" s="19"/>
      <c r="B15" s="19"/>
      <c r="C15" s="9"/>
    </row>
    <row r="16" spans="1:3" s="11" customFormat="1" ht="25" customHeight="1" thickBot="1">
      <c r="A16" s="111" t="s">
        <v>7</v>
      </c>
      <c r="B16" s="112"/>
      <c r="C16" s="113"/>
    </row>
    <row r="17" spans="1:3" ht="25" customHeight="1">
      <c r="A17" s="114" t="s">
        <v>30</v>
      </c>
      <c r="B17" s="115"/>
      <c r="C17" s="51">
        <f>INCI!C18+INGE!C18+INEL!C18+ININ!C18+INME!C18+INQU!C18</f>
        <v>172</v>
      </c>
    </row>
    <row r="18" spans="1:3" ht="25" customHeight="1">
      <c r="A18" s="116" t="s">
        <v>9</v>
      </c>
      <c r="B18" s="117"/>
      <c r="C18" s="32"/>
    </row>
    <row r="19" spans="1:3" ht="25" customHeight="1">
      <c r="A19" s="90" t="s">
        <v>10</v>
      </c>
      <c r="B19" s="91"/>
      <c r="C19" s="51">
        <f>INCI!C20+INGE!C20+INEL!C20+ININ!C20+INME!C20+INQU!C20</f>
        <v>30.72</v>
      </c>
    </row>
    <row r="20" spans="1:3" ht="25" customHeight="1">
      <c r="A20" s="90" t="s">
        <v>11</v>
      </c>
      <c r="B20" s="91"/>
      <c r="C20" s="51">
        <f>INCI!C21+INGE!C21+INEL!C21+ININ!C21+INME!C21+INQU!C21</f>
        <v>35.35</v>
      </c>
    </row>
    <row r="21" spans="1:3" ht="25" customHeight="1">
      <c r="A21" s="90" t="s">
        <v>12</v>
      </c>
      <c r="B21" s="91"/>
      <c r="C21" s="51">
        <f>INCI!C22+INGE!C22+INEL!C22+ININ!C22+INME!C22+INQU!C22</f>
        <v>2</v>
      </c>
    </row>
    <row r="22" spans="1:3" ht="25" customHeight="1">
      <c r="A22" s="90" t="s">
        <v>29</v>
      </c>
      <c r="B22" s="91"/>
      <c r="C22" s="51">
        <f>INCI!C23+INGE!C23+INEL!C23+ININ!C23+INME!C23+INQU!C23</f>
        <v>0</v>
      </c>
    </row>
    <row r="23" spans="1:3" s="10" customFormat="1" ht="25" customHeight="1">
      <c r="A23" s="94" t="s">
        <v>14</v>
      </c>
      <c r="B23" s="95"/>
      <c r="C23" s="22">
        <f>C17-C19-C20-C21-C22</f>
        <v>103.93</v>
      </c>
    </row>
    <row r="24" spans="1:3" ht="25" customHeight="1">
      <c r="A24" s="96" t="s">
        <v>15</v>
      </c>
      <c r="B24" s="97"/>
      <c r="C24" s="32"/>
    </row>
    <row r="25" spans="1:3" ht="25" customHeight="1">
      <c r="A25" s="98" t="s">
        <v>28</v>
      </c>
      <c r="B25" s="99"/>
      <c r="C25" s="51">
        <f>INCI!C26+INGE!C26+INEL!C26+ININ!C26+INME!C26+INQU!C26</f>
        <v>0</v>
      </c>
    </row>
    <row r="26" spans="1:3" ht="25" customHeight="1">
      <c r="A26" s="100" t="s">
        <v>17</v>
      </c>
      <c r="B26" s="101"/>
      <c r="C26" s="51">
        <f>INCI!C27+INGE!C27+INEL!C27+ININ!C27+INME!C27+INQU!C27</f>
        <v>0</v>
      </c>
    </row>
    <row r="27" spans="1:3" ht="25" customHeight="1">
      <c r="A27" s="90" t="s">
        <v>18</v>
      </c>
      <c r="B27" s="91"/>
      <c r="C27" s="51">
        <f>INCI!C28+INGE!C28+INEL!C28+ININ!C28+INME!C28+INQU!C28</f>
        <v>7.92</v>
      </c>
    </row>
    <row r="28" spans="1:3" ht="25" customHeight="1">
      <c r="A28" s="90" t="s">
        <v>19</v>
      </c>
      <c r="B28" s="91"/>
      <c r="C28" s="51">
        <f>INCI!C29+INGE!C29+INEL!C29+ININ!C29+INME!C29+INQU!C29</f>
        <v>12.129999999999999</v>
      </c>
    </row>
    <row r="29" spans="1:3" ht="25" customHeight="1">
      <c r="A29" s="90" t="s">
        <v>20</v>
      </c>
      <c r="B29" s="91"/>
      <c r="C29" s="51">
        <f>INCI!C30+INGE!C30+INEL!C30+ININ!C30+INME!C30+INQU!C30</f>
        <v>17.59</v>
      </c>
    </row>
    <row r="30" spans="1:3" ht="25" customHeight="1">
      <c r="A30" s="90" t="s">
        <v>21</v>
      </c>
      <c r="B30" s="91"/>
      <c r="C30" s="51">
        <f>INCI!C31+INGE!C31+INEL!C31+ININ!C31+INME!C31+INQU!C31</f>
        <v>37.33</v>
      </c>
    </row>
    <row r="31" spans="1:3" s="10" customFormat="1" ht="25" customHeight="1" thickBot="1">
      <c r="A31" s="92" t="s">
        <v>41</v>
      </c>
      <c r="B31" s="93"/>
      <c r="C31" s="24">
        <f>SUM(C23:C23:C30)</f>
        <v>178.89999999999998</v>
      </c>
    </row>
  </sheetData>
  <mergeCells count="22">
    <mergeCell ref="A21:B21"/>
    <mergeCell ref="A6:C6"/>
    <mergeCell ref="A7:C7"/>
    <mergeCell ref="A11:C11"/>
    <mergeCell ref="A12:B12"/>
    <mergeCell ref="A13:B13"/>
    <mergeCell ref="A14:B14"/>
    <mergeCell ref="A16:C16"/>
    <mergeCell ref="A17:B17"/>
    <mergeCell ref="A18:B18"/>
    <mergeCell ref="A19:B19"/>
    <mergeCell ref="A20:B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C32"/>
  <sheetViews>
    <sheetView workbookViewId="0" topLeftCell="A12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62</v>
      </c>
      <c r="C9" s="45"/>
    </row>
    <row r="10" spans="1:3" ht="25" customHeight="1" thickBot="1">
      <c r="A10" s="16" t="s">
        <v>4</v>
      </c>
      <c r="B10" s="46" t="s">
        <v>63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61</v>
      </c>
    </row>
    <row r="14" spans="1:3" ht="37.5" customHeight="1">
      <c r="A14" s="107" t="s">
        <v>23</v>
      </c>
      <c r="B14" s="108"/>
      <c r="C14" s="21">
        <v>157</v>
      </c>
    </row>
    <row r="15" spans="1:3" s="15" customFormat="1" ht="37.5" customHeight="1" thickBot="1">
      <c r="A15" s="109" t="s">
        <v>22</v>
      </c>
      <c r="B15" s="110"/>
      <c r="C15" s="27">
        <v>27.17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35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6.63</v>
      </c>
    </row>
    <row r="21" spans="1:3" ht="25" customHeight="1">
      <c r="A21" s="116" t="s">
        <v>11</v>
      </c>
      <c r="B21" s="117"/>
      <c r="C21" s="13">
        <v>9.63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18.740000000000002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1.25</v>
      </c>
    </row>
    <row r="29" spans="1:3" ht="25" customHeight="1">
      <c r="A29" s="116" t="s">
        <v>19</v>
      </c>
      <c r="B29" s="117"/>
      <c r="C29" s="13">
        <v>1.58</v>
      </c>
    </row>
    <row r="30" spans="1:3" ht="25" customHeight="1">
      <c r="A30" s="116" t="s">
        <v>20</v>
      </c>
      <c r="B30" s="117"/>
      <c r="C30" s="13">
        <v>3.66</v>
      </c>
    </row>
    <row r="31" spans="1:3" ht="25" customHeight="1">
      <c r="A31" s="116" t="s">
        <v>21</v>
      </c>
      <c r="B31" s="117"/>
      <c r="C31" s="13">
        <v>8</v>
      </c>
    </row>
    <row r="32" spans="1:3" s="10" customFormat="1" ht="25" customHeight="1" thickBot="1">
      <c r="A32" s="92" t="s">
        <v>41</v>
      </c>
      <c r="B32" s="93"/>
      <c r="C32" s="24">
        <f>SUM(C24:C24:C31)</f>
        <v>33.230000000000004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C32"/>
  <sheetViews>
    <sheetView workbookViewId="0" topLeftCell="A20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62</v>
      </c>
      <c r="C9" s="45"/>
    </row>
    <row r="10" spans="1:3" ht="25" customHeight="1" thickBot="1">
      <c r="A10" s="16" t="s">
        <v>4</v>
      </c>
      <c r="B10" s="46" t="s">
        <v>65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78</v>
      </c>
    </row>
    <row r="14" spans="1:3" ht="37.5" customHeight="1">
      <c r="A14" s="107" t="s">
        <v>23</v>
      </c>
      <c r="B14" s="108"/>
      <c r="C14" s="21">
        <v>214</v>
      </c>
    </row>
    <row r="15" spans="1:3" s="15" customFormat="1" ht="37.5" customHeight="1" thickBot="1">
      <c r="A15" s="109" t="s">
        <v>22</v>
      </c>
      <c r="B15" s="110"/>
      <c r="C15" s="27">
        <v>38.75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44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5.29</v>
      </c>
    </row>
    <row r="21" spans="1:3" ht="25" customHeight="1">
      <c r="A21" s="116" t="s">
        <v>11</v>
      </c>
      <c r="B21" s="117"/>
      <c r="C21" s="13">
        <v>8.73</v>
      </c>
    </row>
    <row r="22" spans="1:3" ht="25" customHeight="1">
      <c r="A22" s="116" t="s">
        <v>12</v>
      </c>
      <c r="B22" s="117"/>
      <c r="C22" s="13">
        <v>2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27.98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1.75</v>
      </c>
    </row>
    <row r="29" spans="1:3" ht="25" customHeight="1">
      <c r="A29" s="116" t="s">
        <v>19</v>
      </c>
      <c r="B29" s="117"/>
      <c r="C29" s="13">
        <v>4</v>
      </c>
    </row>
    <row r="30" spans="1:3" ht="25" customHeight="1">
      <c r="A30" s="116" t="s">
        <v>20</v>
      </c>
      <c r="B30" s="117"/>
      <c r="C30" s="13">
        <v>0.25</v>
      </c>
    </row>
    <row r="31" spans="1:3" ht="25" customHeight="1">
      <c r="A31" s="116" t="s">
        <v>21</v>
      </c>
      <c r="B31" s="117"/>
      <c r="C31" s="13">
        <v>10.08</v>
      </c>
    </row>
    <row r="32" spans="1:3" s="10" customFormat="1" ht="25" customHeight="1" thickBot="1">
      <c r="A32" s="92" t="s">
        <v>41</v>
      </c>
      <c r="B32" s="93"/>
      <c r="C32" s="24">
        <f>SUM(C24:C24:C31)</f>
        <v>44.06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62</v>
      </c>
      <c r="C9" s="45"/>
    </row>
    <row r="10" spans="1:3" ht="25" customHeight="1" thickBot="1">
      <c r="A10" s="16" t="s">
        <v>4</v>
      </c>
      <c r="B10" s="46" t="s">
        <v>64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21</v>
      </c>
    </row>
    <row r="14" spans="1:3" ht="37.5" customHeight="1">
      <c r="A14" s="107" t="s">
        <v>23</v>
      </c>
      <c r="B14" s="108"/>
      <c r="C14" s="21">
        <v>101</v>
      </c>
    </row>
    <row r="15" spans="1:3" s="15" customFormat="1" ht="37.5" customHeight="1" thickBot="1">
      <c r="A15" s="109" t="s">
        <v>22</v>
      </c>
      <c r="B15" s="110"/>
      <c r="C15" s="27">
        <v>22.25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29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5.4</v>
      </c>
    </row>
    <row r="21" spans="1:3" ht="25" customHeight="1">
      <c r="A21" s="116" t="s">
        <v>11</v>
      </c>
      <c r="B21" s="117"/>
      <c r="C21" s="13">
        <v>3.41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20.19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0.67</v>
      </c>
    </row>
    <row r="29" spans="1:3" ht="25" customHeight="1">
      <c r="A29" s="116" t="s">
        <v>19</v>
      </c>
      <c r="B29" s="117"/>
      <c r="C29" s="13">
        <v>2.38</v>
      </c>
    </row>
    <row r="30" spans="1:3" ht="25" customHeight="1">
      <c r="A30" s="116" t="s">
        <v>20</v>
      </c>
      <c r="B30" s="117"/>
      <c r="C30" s="13">
        <v>2.36</v>
      </c>
    </row>
    <row r="31" spans="1:3" ht="25" customHeight="1">
      <c r="A31" s="116" t="s">
        <v>21</v>
      </c>
      <c r="B31" s="117"/>
      <c r="C31" s="13">
        <v>3.67</v>
      </c>
    </row>
    <row r="32" spans="1:3" s="10" customFormat="1" ht="25" customHeight="1" thickBot="1">
      <c r="A32" s="92" t="s">
        <v>41</v>
      </c>
      <c r="B32" s="93"/>
      <c r="C32" s="24">
        <f>SUM(C24:C24:C31)</f>
        <v>29.270000000000003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62</v>
      </c>
      <c r="C9" s="45"/>
    </row>
    <row r="10" spans="1:3" ht="25" customHeight="1" thickBot="1">
      <c r="A10" s="16" t="s">
        <v>4</v>
      </c>
      <c r="B10" s="46" t="s">
        <v>66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33</v>
      </c>
    </row>
    <row r="14" spans="1:3" ht="37.5" customHeight="1">
      <c r="A14" s="107" t="s">
        <v>23</v>
      </c>
      <c r="B14" s="108"/>
      <c r="C14" s="21">
        <v>86</v>
      </c>
    </row>
    <row r="15" spans="1:3" s="15" customFormat="1" ht="37.5" customHeight="1" thickBot="1">
      <c r="A15" s="109" t="s">
        <v>22</v>
      </c>
      <c r="B15" s="110"/>
      <c r="C15" s="27">
        <v>18.08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20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2.08</v>
      </c>
    </row>
    <row r="21" spans="1:3" ht="25" customHeight="1">
      <c r="A21" s="116" t="s">
        <v>11</v>
      </c>
      <c r="B21" s="117"/>
      <c r="C21" s="13">
        <v>5.46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12.46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2.5</v>
      </c>
    </row>
    <row r="29" spans="1:3" ht="25" customHeight="1">
      <c r="A29" s="116" t="s">
        <v>19</v>
      </c>
      <c r="B29" s="117"/>
      <c r="C29" s="13">
        <v>1.46</v>
      </c>
    </row>
    <row r="30" spans="1:3" ht="25" customHeight="1">
      <c r="A30" s="116" t="s">
        <v>20</v>
      </c>
      <c r="B30" s="117"/>
      <c r="C30" s="13">
        <v>0.79</v>
      </c>
    </row>
    <row r="31" spans="1:3" ht="25" customHeight="1">
      <c r="A31" s="116" t="s">
        <v>21</v>
      </c>
      <c r="B31" s="117"/>
      <c r="C31" s="13">
        <v>4.08</v>
      </c>
    </row>
    <row r="32" spans="1:3" s="10" customFormat="1" ht="25" customHeight="1" thickBot="1">
      <c r="A32" s="92" t="s">
        <v>41</v>
      </c>
      <c r="B32" s="93"/>
      <c r="C32" s="24">
        <f>SUM(C24:C24:C31)</f>
        <v>21.29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62</v>
      </c>
      <c r="C9" s="45"/>
    </row>
    <row r="10" spans="1:3" ht="25" customHeight="1" thickBot="1">
      <c r="A10" s="16" t="s">
        <v>4</v>
      </c>
      <c r="B10" s="46" t="s">
        <v>67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41</v>
      </c>
    </row>
    <row r="14" spans="1:3" ht="37.5" customHeight="1">
      <c r="A14" s="107" t="s">
        <v>23</v>
      </c>
      <c r="B14" s="108"/>
      <c r="C14" s="21">
        <v>132</v>
      </c>
    </row>
    <row r="15" spans="1:3" s="15" customFormat="1" ht="37.5" customHeight="1" thickBot="1">
      <c r="A15" s="109" t="s">
        <v>22</v>
      </c>
      <c r="B15" s="110"/>
      <c r="C15" s="27">
        <v>21.83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22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1.58</v>
      </c>
    </row>
    <row r="21" spans="1:3" ht="25" customHeight="1">
      <c r="A21" s="116" t="s">
        <v>11</v>
      </c>
      <c r="B21" s="117"/>
      <c r="C21" s="13">
        <v>4.58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15.840000000000002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0.42</v>
      </c>
    </row>
    <row r="29" spans="1:3" ht="25" customHeight="1">
      <c r="A29" s="116" t="s">
        <v>19</v>
      </c>
      <c r="B29" s="117"/>
      <c r="C29" s="13">
        <v>0.58</v>
      </c>
    </row>
    <row r="30" spans="1:3" ht="25" customHeight="1">
      <c r="A30" s="116" t="s">
        <v>20</v>
      </c>
      <c r="B30" s="117"/>
      <c r="C30" s="13">
        <v>3.79</v>
      </c>
    </row>
    <row r="31" spans="1:3" ht="25" customHeight="1">
      <c r="A31" s="116" t="s">
        <v>21</v>
      </c>
      <c r="B31" s="117"/>
      <c r="C31" s="13">
        <v>6.42</v>
      </c>
    </row>
    <row r="32" spans="1:3" s="10" customFormat="1" ht="25" customHeight="1" thickBot="1">
      <c r="A32" s="92" t="s">
        <v>41</v>
      </c>
      <c r="B32" s="93"/>
      <c r="C32" s="24">
        <f>SUM(C24:C24:C31)</f>
        <v>27.049999999999997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C32"/>
  <sheetViews>
    <sheetView workbookViewId="0" topLeftCell="A14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62</v>
      </c>
      <c r="C9" s="45"/>
    </row>
    <row r="10" spans="1:3" ht="25" customHeight="1" thickBot="1">
      <c r="A10" s="16" t="s">
        <v>4</v>
      </c>
      <c r="B10" s="46" t="s">
        <v>68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35</v>
      </c>
    </row>
    <row r="14" spans="1:3" ht="37.5" customHeight="1">
      <c r="A14" s="107" t="s">
        <v>23</v>
      </c>
      <c r="B14" s="108"/>
      <c r="C14" s="21">
        <v>95</v>
      </c>
    </row>
    <row r="15" spans="1:3" s="15" customFormat="1" ht="37.5" customHeight="1" thickBot="1">
      <c r="A15" s="109" t="s">
        <v>22</v>
      </c>
      <c r="B15" s="110"/>
      <c r="C15" s="27">
        <v>15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22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9.74</v>
      </c>
    </row>
    <row r="21" spans="1:3" ht="25" customHeight="1">
      <c r="A21" s="116" t="s">
        <v>11</v>
      </c>
      <c r="B21" s="117"/>
      <c r="C21" s="13">
        <v>3.54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8.719999999999999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1.33</v>
      </c>
    </row>
    <row r="29" spans="1:3" ht="25" customHeight="1">
      <c r="A29" s="116" t="s">
        <v>19</v>
      </c>
      <c r="B29" s="117"/>
      <c r="C29" s="13">
        <v>2.13</v>
      </c>
    </row>
    <row r="30" spans="1:3" ht="25" customHeight="1">
      <c r="A30" s="116" t="s">
        <v>20</v>
      </c>
      <c r="B30" s="117"/>
      <c r="C30" s="13">
        <v>6.74</v>
      </c>
    </row>
    <row r="31" spans="1:3" ht="25" customHeight="1">
      <c r="A31" s="116" t="s">
        <v>21</v>
      </c>
      <c r="B31" s="117"/>
      <c r="C31" s="13">
        <v>5.08</v>
      </c>
    </row>
    <row r="32" spans="1:3" s="10" customFormat="1" ht="25" customHeight="1" thickBot="1">
      <c r="A32" s="92" t="s">
        <v>41</v>
      </c>
      <c r="B32" s="93"/>
      <c r="C32" s="24">
        <f>SUM(C24:C24:C31)</f>
        <v>24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C31"/>
  <sheetViews>
    <sheetView workbookViewId="0" topLeftCell="A8">
      <selection activeCell="C20" sqref="C20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49" t="s">
        <v>38</v>
      </c>
    </row>
    <row r="2" spans="2:3" ht="15">
      <c r="B2" s="47" t="s">
        <v>0</v>
      </c>
      <c r="C2" s="3"/>
    </row>
    <row r="3" spans="2:3" ht="14" thickBot="1">
      <c r="B3" s="4"/>
      <c r="C3" s="5"/>
    </row>
    <row r="4" spans="2:3" ht="15">
      <c r="B4" s="48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49"/>
      <c r="B8" s="49"/>
      <c r="C8" s="49"/>
    </row>
    <row r="9" spans="1:3" ht="25" customHeight="1" thickBot="1">
      <c r="A9" s="16" t="s">
        <v>31</v>
      </c>
      <c r="B9" s="17" t="s">
        <v>69</v>
      </c>
      <c r="C9" s="9"/>
    </row>
    <row r="10" spans="1:3" ht="25" customHeight="1" thickBot="1">
      <c r="A10" s="19"/>
      <c r="B10" s="19"/>
      <c r="C10" s="9"/>
    </row>
    <row r="11" spans="1:3" s="10" customFormat="1" ht="25" customHeight="1" thickBot="1">
      <c r="A11" s="104" t="s">
        <v>5</v>
      </c>
      <c r="B11" s="105"/>
      <c r="C11" s="106"/>
    </row>
    <row r="12" spans="1:3" ht="25" customHeight="1">
      <c r="A12" s="107" t="s">
        <v>6</v>
      </c>
      <c r="B12" s="108"/>
      <c r="C12" s="23">
        <f>Agronomia!C13+Horticultura!C13+'Industria Pecuaria'!C13+'Ing Agricola'!C13+'Econ Agricola'!C13+'Educ Agricola'!C13+'Tecno Alimentos'!C13+'Protec Cultivos'!C13</f>
        <v>129</v>
      </c>
    </row>
    <row r="13" spans="1:3" ht="37.5" customHeight="1">
      <c r="A13" s="107" t="s">
        <v>35</v>
      </c>
      <c r="B13" s="108"/>
      <c r="C13" s="23">
        <f>Agronomia!C14+Horticultura!C14+'Industria Pecuaria'!C14+'Ing Agricola'!C14+'Econ Agricola'!C14+'Educ Agricola'!C14+'Tecno Alimentos'!C14+'Protec Cultivos'!C14</f>
        <v>342</v>
      </c>
    </row>
    <row r="14" spans="1:3" s="15" customFormat="1" ht="37.5" customHeight="1" thickBot="1">
      <c r="A14" s="109" t="s">
        <v>36</v>
      </c>
      <c r="B14" s="110"/>
      <c r="C14" s="23">
        <f>Agronomia!C15+Horticultura!C15+'Industria Pecuaria'!C15+'Ing Agricola'!C15+'Econ Agricola'!C15+'Educ Agricola'!C15+'Tecno Alimentos'!C15+'Protec Cultivos'!C15</f>
        <v>64.34</v>
      </c>
    </row>
    <row r="15" spans="1:3" ht="25" customHeight="1" thickBot="1">
      <c r="A15" s="19"/>
      <c r="B15" s="19"/>
      <c r="C15" s="9"/>
    </row>
    <row r="16" spans="1:3" s="11" customFormat="1" ht="25" customHeight="1" thickBot="1">
      <c r="A16" s="111" t="s">
        <v>7</v>
      </c>
      <c r="B16" s="112"/>
      <c r="C16" s="113"/>
    </row>
    <row r="17" spans="1:3" ht="25" customHeight="1">
      <c r="A17" s="114" t="s">
        <v>30</v>
      </c>
      <c r="B17" s="115"/>
      <c r="C17" s="51">
        <f>Agronomia!C18+Horticultura!C18+'Industria Pecuaria'!C18+'Ing Agricola'!C18+'Econ Agricola'!C18+'Educ Agricola'!C18+'Tecno Alimentos'!C18+'Protec Cultivos'!C18</f>
        <v>37</v>
      </c>
    </row>
    <row r="18" spans="1:3" ht="25" customHeight="1">
      <c r="A18" s="116" t="s">
        <v>9</v>
      </c>
      <c r="B18" s="117"/>
      <c r="C18" s="32"/>
    </row>
    <row r="19" spans="1:3" ht="25" customHeight="1">
      <c r="A19" s="90" t="s">
        <v>10</v>
      </c>
      <c r="B19" s="91"/>
      <c r="C19" s="51">
        <f>Agronomia!C20+Horticultura!C20+'Industria Pecuaria'!C20+'Ing Agricola'!C20+'Econ Agricola'!C20+'Educ Agricola'!C20+'Tecno Alimentos'!C20+'Protec Cultivos'!C20</f>
        <v>18.52</v>
      </c>
    </row>
    <row r="20" spans="1:3" ht="25" customHeight="1">
      <c r="A20" s="90" t="s">
        <v>11</v>
      </c>
      <c r="B20" s="91"/>
      <c r="C20" s="51">
        <f>Agronomia!C21+Horticultura!C21+'Industria Pecuaria'!C21+'Ing Agricola'!C21+'Econ Agricola'!C21+'Educ Agricola'!C21+'Tecno Alimentos'!C21+'Protec Cultivos'!C21</f>
        <v>11.92</v>
      </c>
    </row>
    <row r="21" spans="1:3" ht="25" customHeight="1">
      <c r="A21" s="90" t="s">
        <v>12</v>
      </c>
      <c r="B21" s="91"/>
      <c r="C21" s="51">
        <f>Agronomia!C22+Horticultura!C22+'Industria Pecuaria'!C22+'Ing Agricola'!C22+'Econ Agricola'!C22+'Educ Agricola'!C22+'Tecno Alimentos'!C22+'Protec Cultivos'!C22</f>
        <v>0</v>
      </c>
    </row>
    <row r="22" spans="1:3" ht="25" customHeight="1">
      <c r="A22" s="90" t="s">
        <v>29</v>
      </c>
      <c r="B22" s="91"/>
      <c r="C22" s="51">
        <f>Agronomia!C23+Horticultura!C23+'Industria Pecuaria'!C23+'Ing Agricola'!C23+'Econ Agricola'!C23+'Educ Agricola'!C23+'Tecno Alimentos'!C23+'Protec Cultivos'!C23</f>
        <v>0</v>
      </c>
    </row>
    <row r="23" spans="1:3" s="10" customFormat="1" ht="25" customHeight="1">
      <c r="A23" s="94" t="s">
        <v>14</v>
      </c>
      <c r="B23" s="95"/>
      <c r="C23" s="22">
        <f>C17-C19-C20-C21-C22</f>
        <v>6.5600000000000005</v>
      </c>
    </row>
    <row r="24" spans="1:3" ht="25" customHeight="1">
      <c r="A24" s="96" t="s">
        <v>15</v>
      </c>
      <c r="B24" s="97"/>
      <c r="C24" s="32"/>
    </row>
    <row r="25" spans="1:3" ht="25" customHeight="1">
      <c r="A25" s="98" t="s">
        <v>28</v>
      </c>
      <c r="B25" s="99"/>
      <c r="C25" s="51">
        <f>Agronomia!C26+Horticultura!C26+'Industria Pecuaria'!C26+'Ing Agricola'!C26+'Econ Agricola'!C26+'Educ Agricola'!C26+'Tecno Alimentos'!C26+'Protec Cultivos'!C26</f>
        <v>0</v>
      </c>
    </row>
    <row r="26" spans="1:3" ht="25" customHeight="1">
      <c r="A26" s="100" t="s">
        <v>17</v>
      </c>
      <c r="B26" s="101"/>
      <c r="C26" s="51">
        <f>Agronomia!C27+Horticultura!C27+'Industria Pecuaria'!C27+'Ing Agricola'!C27+'Econ Agricola'!C27+'Educ Agricola'!C27+'Tecno Alimentos'!C27+'Protec Cultivos'!C27</f>
        <v>0</v>
      </c>
    </row>
    <row r="27" spans="1:3" ht="25" customHeight="1">
      <c r="A27" s="90" t="s">
        <v>18</v>
      </c>
      <c r="B27" s="91"/>
      <c r="C27" s="51">
        <f>Agronomia!C28+Horticultura!C28+'Industria Pecuaria'!C28+'Ing Agricola'!C28+'Econ Agricola'!C28+'Educ Agricola'!C28+'Tecno Alimentos'!C28+'Protec Cultivos'!C28</f>
        <v>3.33</v>
      </c>
    </row>
    <row r="28" spans="1:3" ht="25" customHeight="1">
      <c r="A28" s="90" t="s">
        <v>19</v>
      </c>
      <c r="B28" s="91"/>
      <c r="C28" s="51">
        <f>Agronomia!C29+Horticultura!C29+'Industria Pecuaria'!C29+'Ing Agricola'!C29+'Econ Agricola'!C29+'Educ Agricola'!C29+'Tecno Alimentos'!C29+'Protec Cultivos'!C29</f>
        <v>3.99</v>
      </c>
    </row>
    <row r="29" spans="1:3" ht="25" customHeight="1">
      <c r="A29" s="90" t="s">
        <v>20</v>
      </c>
      <c r="B29" s="91"/>
      <c r="C29" s="51">
        <f>Agronomia!C30+Horticultura!C30+'Industria Pecuaria'!C30+'Ing Agricola'!C30+'Econ Agricola'!C30+'Educ Agricola'!C30+'Tecno Alimentos'!C30+'Protec Cultivos'!C30</f>
        <v>4.59</v>
      </c>
    </row>
    <row r="30" spans="1:3" ht="25" customHeight="1">
      <c r="A30" s="90" t="s">
        <v>21</v>
      </c>
      <c r="B30" s="91"/>
      <c r="C30" s="51">
        <f>Agronomia!C31+Horticultura!C31+'Industria Pecuaria'!C31+'Ing Agricola'!C31+'Econ Agricola'!C31+'Educ Agricola'!C31+'Tecno Alimentos'!C31+'Protec Cultivos'!C31</f>
        <v>20.75</v>
      </c>
    </row>
    <row r="31" spans="1:3" s="10" customFormat="1" ht="25" customHeight="1" thickBot="1">
      <c r="A31" s="92" t="s">
        <v>41</v>
      </c>
      <c r="B31" s="93"/>
      <c r="C31" s="24">
        <f>SUM(C23:C23:C30)</f>
        <v>39.22</v>
      </c>
    </row>
  </sheetData>
  <mergeCells count="22">
    <mergeCell ref="A21:B21"/>
    <mergeCell ref="A6:C6"/>
    <mergeCell ref="A7:C7"/>
    <mergeCell ref="A11:C11"/>
    <mergeCell ref="A12:B12"/>
    <mergeCell ref="A13:B13"/>
    <mergeCell ref="A14:B14"/>
    <mergeCell ref="A16:C16"/>
    <mergeCell ref="A17:B17"/>
    <mergeCell ref="A18:B18"/>
    <mergeCell ref="A19:B19"/>
    <mergeCell ref="A20:B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70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23</v>
      </c>
    </row>
    <row r="14" spans="1:3" ht="37.5" customHeight="1">
      <c r="A14" s="107" t="s">
        <v>23</v>
      </c>
      <c r="B14" s="108"/>
      <c r="C14" s="21">
        <v>69</v>
      </c>
    </row>
    <row r="15" spans="1:3" s="15" customFormat="1" ht="37.5" customHeight="1" thickBot="1">
      <c r="A15" s="109" t="s">
        <v>22</v>
      </c>
      <c r="B15" s="110"/>
      <c r="C15" s="27">
        <v>15.25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16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5.96</v>
      </c>
    </row>
    <row r="21" spans="1:3" ht="25" customHeight="1">
      <c r="A21" s="116" t="s">
        <v>11</v>
      </c>
      <c r="B21" s="117"/>
      <c r="C21" s="13">
        <v>2.17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7.869999999999999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1.08</v>
      </c>
    </row>
    <row r="29" spans="1:3" ht="25" customHeight="1">
      <c r="A29" s="116" t="s">
        <v>19</v>
      </c>
      <c r="B29" s="117"/>
      <c r="C29" s="13">
        <v>0.08</v>
      </c>
    </row>
    <row r="30" spans="1:3" ht="25" customHeight="1">
      <c r="A30" s="116" t="s">
        <v>20</v>
      </c>
      <c r="B30" s="117"/>
      <c r="C30" s="13">
        <v>0.75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9.78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2"/>
  <sheetViews>
    <sheetView workbookViewId="0" topLeftCell="A13">
      <selection activeCell="C21" sqref="C21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34" t="s">
        <v>39</v>
      </c>
    </row>
    <row r="2" spans="2:3" ht="15">
      <c r="B2" s="2" t="s">
        <v>0</v>
      </c>
      <c r="C2" s="3"/>
    </row>
    <row r="3" spans="2:3" ht="14" thickBot="1">
      <c r="B3" s="4"/>
      <c r="C3" s="5"/>
    </row>
    <row r="4" spans="2:3" ht="15">
      <c r="B4" s="6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8"/>
      <c r="B8" s="8"/>
      <c r="C8" s="8"/>
    </row>
    <row r="9" spans="1:3" ht="25" customHeight="1" thickBot="1">
      <c r="A9" s="16" t="s">
        <v>3</v>
      </c>
      <c r="B9" s="17" t="s">
        <v>43</v>
      </c>
      <c r="C9" s="45"/>
    </row>
    <row r="10" spans="1:3" ht="25" customHeight="1" thickBot="1">
      <c r="A10" s="16" t="s">
        <v>4</v>
      </c>
      <c r="B10" s="18" t="s">
        <v>44</v>
      </c>
      <c r="C10" s="9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4</v>
      </c>
    </row>
    <row r="14" spans="1:3" ht="37.5" customHeight="1">
      <c r="A14" s="107" t="s">
        <v>23</v>
      </c>
      <c r="B14" s="108"/>
      <c r="C14" s="21">
        <v>10</v>
      </c>
    </row>
    <row r="15" spans="1:3" s="15" customFormat="1" ht="37.5" customHeight="1" thickBot="1">
      <c r="A15" s="109" t="s">
        <v>22</v>
      </c>
      <c r="B15" s="110"/>
      <c r="C15" s="27">
        <v>1.25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14</v>
      </c>
    </row>
    <row r="19" spans="1:3" ht="25" customHeight="1">
      <c r="A19" s="116" t="s">
        <v>9</v>
      </c>
      <c r="B19" s="117"/>
      <c r="C19" s="28"/>
    </row>
    <row r="20" spans="1:3" ht="25" customHeight="1">
      <c r="A20" s="116" t="s">
        <v>10</v>
      </c>
      <c r="B20" s="117"/>
      <c r="C20" s="13">
        <v>0</v>
      </c>
    </row>
    <row r="21" spans="1:3" ht="25" customHeight="1">
      <c r="A21" s="116" t="s">
        <v>11</v>
      </c>
      <c r="B21" s="117"/>
      <c r="C21" s="13">
        <v>13.33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0.6699999999999999</v>
      </c>
    </row>
    <row r="25" spans="1:3" ht="25" customHeight="1">
      <c r="A25" s="96" t="s">
        <v>15</v>
      </c>
      <c r="B25" s="97"/>
      <c r="C25" s="28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</v>
      </c>
    </row>
    <row r="29" spans="1:3" ht="25" customHeight="1">
      <c r="A29" s="116" t="s">
        <v>19</v>
      </c>
      <c r="B29" s="117"/>
      <c r="C29" s="13">
        <v>1.25</v>
      </c>
    </row>
    <row r="30" spans="1:3" ht="25" customHeight="1">
      <c r="A30" s="116" t="s">
        <v>20</v>
      </c>
      <c r="B30" s="117"/>
      <c r="C30" s="13">
        <v>0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SUM(C24:C31)</f>
        <v>1.92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7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D32"/>
  <sheetViews>
    <sheetView workbookViewId="0" topLeftCell="A15">
      <selection activeCell="D18" sqref="D18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71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16</v>
      </c>
    </row>
    <row r="14" spans="1:3" ht="37.5" customHeight="1">
      <c r="A14" s="107" t="s">
        <v>23</v>
      </c>
      <c r="B14" s="108"/>
      <c r="C14" s="21">
        <v>29</v>
      </c>
    </row>
    <row r="15" spans="1:3" s="15" customFormat="1" ht="37.5" customHeight="1" thickBot="1">
      <c r="A15" s="109" t="s">
        <v>22</v>
      </c>
      <c r="B15" s="110"/>
      <c r="C15" s="27">
        <v>5.92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4" ht="25" customHeight="1">
      <c r="A18" s="114" t="s">
        <v>8</v>
      </c>
      <c r="B18" s="115"/>
      <c r="C18" s="12">
        <v>0</v>
      </c>
      <c r="D18" s="53" t="s">
        <v>86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6.42</v>
      </c>
    </row>
    <row r="21" spans="1:3" ht="25" customHeight="1">
      <c r="A21" s="116" t="s">
        <v>11</v>
      </c>
      <c r="B21" s="117"/>
      <c r="C21" s="13">
        <v>2.08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-8.5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</v>
      </c>
    </row>
    <row r="29" spans="1:3" ht="25" customHeight="1">
      <c r="A29" s="116" t="s">
        <v>19</v>
      </c>
      <c r="B29" s="117"/>
      <c r="C29" s="13">
        <v>0.71</v>
      </c>
    </row>
    <row r="30" spans="1:3" ht="25" customHeight="1">
      <c r="A30" s="116" t="s">
        <v>20</v>
      </c>
      <c r="B30" s="117"/>
      <c r="C30" s="13">
        <v>1.17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-6.62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C32"/>
  <sheetViews>
    <sheetView workbookViewId="0" topLeftCell="A18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72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36</v>
      </c>
    </row>
    <row r="14" spans="1:3" ht="37.5" customHeight="1">
      <c r="A14" s="107" t="s">
        <v>23</v>
      </c>
      <c r="B14" s="108"/>
      <c r="C14" s="21">
        <v>112</v>
      </c>
    </row>
    <row r="15" spans="1:3" s="15" customFormat="1" ht="37.5" customHeight="1" thickBot="1">
      <c r="A15" s="109" t="s">
        <v>22</v>
      </c>
      <c r="B15" s="110"/>
      <c r="C15" s="27">
        <v>20.25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10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0.25</v>
      </c>
    </row>
    <row r="21" spans="1:3" ht="25" customHeight="1">
      <c r="A21" s="116" t="s">
        <v>11</v>
      </c>
      <c r="B21" s="117"/>
      <c r="C21" s="13">
        <v>0.92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8.83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0.5</v>
      </c>
    </row>
    <row r="29" spans="1:3" ht="25" customHeight="1">
      <c r="A29" s="116" t="s">
        <v>19</v>
      </c>
      <c r="B29" s="117"/>
      <c r="C29" s="13">
        <v>0.58</v>
      </c>
    </row>
    <row r="30" spans="1:3" ht="25" customHeight="1">
      <c r="A30" s="116" t="s">
        <v>20</v>
      </c>
      <c r="B30" s="117"/>
      <c r="C30" s="13">
        <v>0</v>
      </c>
    </row>
    <row r="31" spans="1:3" ht="25" customHeight="1">
      <c r="A31" s="116" t="s">
        <v>21</v>
      </c>
      <c r="B31" s="117"/>
      <c r="C31" s="13">
        <v>8.25</v>
      </c>
    </row>
    <row r="32" spans="1:3" s="10" customFormat="1" ht="25" customHeight="1" thickBot="1">
      <c r="A32" s="92" t="s">
        <v>41</v>
      </c>
      <c r="B32" s="93"/>
      <c r="C32" s="24">
        <f>SUM(C24:C24:C31)</f>
        <v>18.16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C32"/>
  <sheetViews>
    <sheetView workbookViewId="0" topLeftCell="A17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73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7</v>
      </c>
    </row>
    <row r="14" spans="1:3" ht="37.5" customHeight="1">
      <c r="A14" s="107" t="s">
        <v>23</v>
      </c>
      <c r="B14" s="108"/>
      <c r="C14" s="21">
        <v>16</v>
      </c>
    </row>
    <row r="15" spans="1:3" s="15" customFormat="1" ht="37.5" customHeight="1" thickBot="1">
      <c r="A15" s="109" t="s">
        <v>22</v>
      </c>
      <c r="B15" s="110"/>
      <c r="C15" s="27">
        <v>3.75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1.75</v>
      </c>
    </row>
    <row r="21" spans="1:3" ht="25" customHeight="1">
      <c r="A21" s="116" t="s">
        <v>11</v>
      </c>
      <c r="B21" s="117"/>
      <c r="C21" s="13">
        <v>1.92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0.33000000000000007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1.25</v>
      </c>
    </row>
    <row r="29" spans="1:3" ht="25" customHeight="1">
      <c r="A29" s="116" t="s">
        <v>19</v>
      </c>
      <c r="B29" s="117"/>
      <c r="C29" s="13">
        <v>0.17</v>
      </c>
    </row>
    <row r="30" spans="1:3" ht="25" customHeight="1">
      <c r="A30" s="116" t="s">
        <v>20</v>
      </c>
      <c r="B30" s="117"/>
      <c r="C30" s="13">
        <v>0.25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2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C32"/>
  <sheetViews>
    <sheetView workbookViewId="0" topLeftCell="A13">
      <selection activeCell="C22" sqref="C22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74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10</v>
      </c>
    </row>
    <row r="14" spans="1:3" ht="37.5" customHeight="1">
      <c r="A14" s="107" t="s">
        <v>23</v>
      </c>
      <c r="B14" s="108"/>
      <c r="C14" s="21">
        <v>23</v>
      </c>
    </row>
    <row r="15" spans="1:3" s="15" customFormat="1" ht="37.5" customHeight="1" thickBot="1">
      <c r="A15" s="109" t="s">
        <v>22</v>
      </c>
      <c r="B15" s="110"/>
      <c r="C15" s="27">
        <v>4.92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0.89</v>
      </c>
    </row>
    <row r="21" spans="1:3" ht="25" customHeight="1">
      <c r="A21" s="116" t="s">
        <v>11</v>
      </c>
      <c r="B21" s="117"/>
      <c r="C21" s="13">
        <v>2.67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0.43999999999999995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</v>
      </c>
    </row>
    <row r="29" spans="1:3" ht="25" customHeight="1">
      <c r="A29" s="116" t="s">
        <v>19</v>
      </c>
      <c r="B29" s="117"/>
      <c r="C29" s="13">
        <v>1.54</v>
      </c>
    </row>
    <row r="30" spans="1:3" ht="25" customHeight="1">
      <c r="A30" s="116" t="s">
        <v>20</v>
      </c>
      <c r="B30" s="117"/>
      <c r="C30" s="13">
        <v>0.42</v>
      </c>
    </row>
    <row r="31" spans="1:3" ht="25" customHeight="1">
      <c r="A31" s="116" t="s">
        <v>21</v>
      </c>
      <c r="B31" s="117"/>
      <c r="C31" s="13">
        <v>1.75</v>
      </c>
    </row>
    <row r="32" spans="1:3" s="10" customFormat="1" ht="25" customHeight="1" thickBot="1">
      <c r="A32" s="92" t="s">
        <v>41</v>
      </c>
      <c r="B32" s="93"/>
      <c r="C32" s="24">
        <f>SUM(C24:C24:C31)</f>
        <v>4.15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C32"/>
  <sheetViews>
    <sheetView workbookViewId="0" topLeftCell="A13">
      <selection activeCell="C22" sqref="C22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75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12</v>
      </c>
    </row>
    <row r="14" spans="1:3" ht="37.5" customHeight="1">
      <c r="A14" s="107" t="s">
        <v>23</v>
      </c>
      <c r="B14" s="108"/>
      <c r="C14" s="21">
        <v>21</v>
      </c>
    </row>
    <row r="15" spans="1:3" s="15" customFormat="1" ht="37.5" customHeight="1" thickBot="1">
      <c r="A15" s="109" t="s">
        <v>22</v>
      </c>
      <c r="B15" s="110"/>
      <c r="C15" s="27">
        <v>3.42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2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</v>
      </c>
    </row>
    <row r="21" spans="1:3" ht="25" customHeight="1">
      <c r="A21" s="116" t="s">
        <v>11</v>
      </c>
      <c r="B21" s="117"/>
      <c r="C21" s="13">
        <v>1.25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0.75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</v>
      </c>
    </row>
    <row r="29" spans="1:3" ht="25" customHeight="1">
      <c r="A29" s="116" t="s">
        <v>19</v>
      </c>
      <c r="B29" s="117"/>
      <c r="C29" s="13">
        <v>0.33</v>
      </c>
    </row>
    <row r="30" spans="1:3" ht="25" customHeight="1">
      <c r="A30" s="116" t="s">
        <v>20</v>
      </c>
      <c r="B30" s="117"/>
      <c r="C30" s="13">
        <v>0.5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1.58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C32"/>
  <sheetViews>
    <sheetView workbookViewId="0" topLeftCell="A20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76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10</v>
      </c>
    </row>
    <row r="14" spans="1:3" ht="37.5" customHeight="1">
      <c r="A14" s="107" t="s">
        <v>23</v>
      </c>
      <c r="B14" s="108"/>
      <c r="C14" s="21">
        <v>27</v>
      </c>
    </row>
    <row r="15" spans="1:3" s="15" customFormat="1" ht="37.5" customHeight="1" thickBot="1">
      <c r="A15" s="109" t="s">
        <v>22</v>
      </c>
      <c r="B15" s="110"/>
      <c r="C15" s="27">
        <v>3.08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0.67</v>
      </c>
    </row>
    <row r="21" spans="1:3" ht="25" customHeight="1">
      <c r="A21" s="116" t="s">
        <v>11</v>
      </c>
      <c r="B21" s="117"/>
      <c r="C21" s="13">
        <v>0.33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-5.551115123125783E-17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0.5</v>
      </c>
    </row>
    <row r="29" spans="1:3" ht="25" customHeight="1">
      <c r="A29" s="116" t="s">
        <v>19</v>
      </c>
      <c r="B29" s="117"/>
      <c r="C29" s="13">
        <v>0.25</v>
      </c>
    </row>
    <row r="30" spans="1:3" ht="25" customHeight="1">
      <c r="A30" s="116" t="s">
        <v>20</v>
      </c>
      <c r="B30" s="117"/>
      <c r="C30" s="13">
        <v>0.17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0.92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D32"/>
  <sheetViews>
    <sheetView workbookViewId="0" topLeftCell="A16">
      <selection activeCell="C22" sqref="C22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69</v>
      </c>
      <c r="C9" s="45"/>
    </row>
    <row r="10" spans="1:3" ht="25" customHeight="1" thickBot="1">
      <c r="A10" s="16" t="s">
        <v>4</v>
      </c>
      <c r="B10" s="46" t="s">
        <v>77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15</v>
      </c>
    </row>
    <row r="14" spans="1:3" ht="37.5" customHeight="1">
      <c r="A14" s="107" t="s">
        <v>23</v>
      </c>
      <c r="B14" s="108"/>
      <c r="C14" s="21">
        <v>45</v>
      </c>
    </row>
    <row r="15" spans="1:3" s="15" customFormat="1" ht="37.5" customHeight="1" thickBot="1">
      <c r="A15" s="109" t="s">
        <v>22</v>
      </c>
      <c r="B15" s="110"/>
      <c r="C15" s="27">
        <v>7.75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4" ht="25" customHeight="1">
      <c r="A18" s="114" t="s">
        <v>8</v>
      </c>
      <c r="B18" s="115"/>
      <c r="C18" s="12">
        <v>0</v>
      </c>
      <c r="D18" s="53" t="s">
        <v>86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2.58</v>
      </c>
    </row>
    <row r="21" spans="1:3" ht="25" customHeight="1">
      <c r="A21" s="116" t="s">
        <v>11</v>
      </c>
      <c r="B21" s="117"/>
      <c r="C21" s="13">
        <v>0.58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-3.16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</v>
      </c>
    </row>
    <row r="29" spans="1:3" ht="25" customHeight="1">
      <c r="A29" s="116" t="s">
        <v>19</v>
      </c>
      <c r="B29" s="117"/>
      <c r="C29" s="13">
        <v>0.33</v>
      </c>
    </row>
    <row r="30" spans="1:3" ht="25" customHeight="1">
      <c r="A30" s="116" t="s">
        <v>20</v>
      </c>
      <c r="B30" s="117"/>
      <c r="C30" s="13">
        <v>1.33</v>
      </c>
    </row>
    <row r="31" spans="1:3" ht="25" customHeight="1">
      <c r="A31" s="116" t="s">
        <v>21</v>
      </c>
      <c r="B31" s="117"/>
      <c r="C31" s="13">
        <v>10.75</v>
      </c>
    </row>
    <row r="32" spans="1:3" s="10" customFormat="1" ht="25" customHeight="1" thickBot="1">
      <c r="A32" s="92" t="s">
        <v>41</v>
      </c>
      <c r="B32" s="93"/>
      <c r="C32" s="24">
        <f>SUM(C24:C24:C31)</f>
        <v>9.25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C31"/>
  <sheetViews>
    <sheetView workbookViewId="0" topLeftCell="A16">
      <selection activeCell="G13" sqref="G13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49" t="s">
        <v>38</v>
      </c>
    </row>
    <row r="2" spans="2:3" ht="15">
      <c r="B2" s="47" t="s">
        <v>0</v>
      </c>
      <c r="C2" s="3"/>
    </row>
    <row r="3" spans="2:3" ht="14" thickBot="1">
      <c r="B3" s="4"/>
      <c r="C3" s="5"/>
    </row>
    <row r="4" spans="2:3" ht="15">
      <c r="B4" s="48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49"/>
      <c r="B8" s="49"/>
      <c r="C8" s="49"/>
    </row>
    <row r="9" spans="1:3" ht="25" customHeight="1" thickBot="1">
      <c r="A9" s="16" t="s">
        <v>31</v>
      </c>
      <c r="B9" s="17" t="s">
        <v>78</v>
      </c>
      <c r="C9" s="9"/>
    </row>
    <row r="10" spans="1:3" ht="25" customHeight="1" thickBot="1">
      <c r="A10" s="19"/>
      <c r="B10" s="19"/>
      <c r="C10" s="9"/>
    </row>
    <row r="11" spans="1:3" s="10" customFormat="1" ht="25" customHeight="1" thickBot="1">
      <c r="A11" s="104" t="s">
        <v>5</v>
      </c>
      <c r="B11" s="105"/>
      <c r="C11" s="106"/>
    </row>
    <row r="12" spans="1:3" ht="25" customHeight="1">
      <c r="A12" s="107" t="s">
        <v>6</v>
      </c>
      <c r="B12" s="108"/>
      <c r="C12" s="23">
        <f>ADEM!C13</f>
        <v>71</v>
      </c>
    </row>
    <row r="13" spans="1:3" ht="37.5" customHeight="1">
      <c r="A13" s="107" t="s">
        <v>35</v>
      </c>
      <c r="B13" s="108"/>
      <c r="C13" s="23">
        <f>ADEM!C14</f>
        <v>163</v>
      </c>
    </row>
    <row r="14" spans="1:3" s="15" customFormat="1" ht="37.5" customHeight="1" thickBot="1">
      <c r="A14" s="109" t="s">
        <v>36</v>
      </c>
      <c r="B14" s="110"/>
      <c r="C14" s="51">
        <f>ADEM!C15</f>
        <v>37.833333333333336</v>
      </c>
    </row>
    <row r="15" spans="1:3" ht="25" customHeight="1" thickBot="1">
      <c r="A15" s="19"/>
      <c r="B15" s="19"/>
      <c r="C15" s="9"/>
    </row>
    <row r="16" spans="1:3" s="11" customFormat="1" ht="25" customHeight="1" thickBot="1">
      <c r="A16" s="111" t="s">
        <v>7</v>
      </c>
      <c r="B16" s="112"/>
      <c r="C16" s="113"/>
    </row>
    <row r="17" spans="1:3" ht="25" customHeight="1">
      <c r="A17" s="114" t="s">
        <v>30</v>
      </c>
      <c r="B17" s="115"/>
      <c r="C17" s="51">
        <f>ADEM!C18</f>
        <v>40</v>
      </c>
    </row>
    <row r="18" spans="1:3" ht="25" customHeight="1">
      <c r="A18" s="116" t="s">
        <v>9</v>
      </c>
      <c r="B18" s="117"/>
      <c r="C18" s="32"/>
    </row>
    <row r="19" spans="1:3" ht="25" customHeight="1">
      <c r="A19" s="90" t="s">
        <v>10</v>
      </c>
      <c r="B19" s="91"/>
      <c r="C19" s="51">
        <f>ADEM!C20</f>
        <v>1.29</v>
      </c>
    </row>
    <row r="20" spans="1:3" ht="25" customHeight="1">
      <c r="A20" s="90" t="s">
        <v>11</v>
      </c>
      <c r="B20" s="91"/>
      <c r="C20" s="51">
        <f>ADEM!C21</f>
        <v>5.85</v>
      </c>
    </row>
    <row r="21" spans="1:3" ht="25" customHeight="1">
      <c r="A21" s="90" t="s">
        <v>12</v>
      </c>
      <c r="B21" s="91"/>
      <c r="C21" s="51">
        <f>ADEM!C22</f>
        <v>0</v>
      </c>
    </row>
    <row r="22" spans="1:3" ht="25" customHeight="1">
      <c r="A22" s="90" t="s">
        <v>29</v>
      </c>
      <c r="B22" s="91"/>
      <c r="C22" s="51">
        <f>ADEM!C23</f>
        <v>0</v>
      </c>
    </row>
    <row r="23" spans="1:3" s="10" customFormat="1" ht="25" customHeight="1">
      <c r="A23" s="94" t="s">
        <v>14</v>
      </c>
      <c r="B23" s="95"/>
      <c r="C23" s="22">
        <f>C17-C19-C20-C21-C22</f>
        <v>32.86</v>
      </c>
    </row>
    <row r="24" spans="1:3" ht="25" customHeight="1">
      <c r="A24" s="96" t="s">
        <v>15</v>
      </c>
      <c r="B24" s="97"/>
      <c r="C24" s="32"/>
    </row>
    <row r="25" spans="1:3" ht="25" customHeight="1">
      <c r="A25" s="98" t="s">
        <v>28</v>
      </c>
      <c r="B25" s="99"/>
      <c r="C25" s="51">
        <f>ADEM!C26</f>
        <v>0</v>
      </c>
    </row>
    <row r="26" spans="1:3" ht="25" customHeight="1">
      <c r="A26" s="100" t="s">
        <v>17</v>
      </c>
      <c r="B26" s="101"/>
      <c r="C26" s="51">
        <f>ADEM!C27</f>
        <v>0</v>
      </c>
    </row>
    <row r="27" spans="1:3" ht="25" customHeight="1">
      <c r="A27" s="90" t="s">
        <v>18</v>
      </c>
      <c r="B27" s="91"/>
      <c r="C27" s="51">
        <f>ADEM!C28</f>
        <v>2.25</v>
      </c>
    </row>
    <row r="28" spans="1:3" ht="25" customHeight="1">
      <c r="A28" s="90" t="s">
        <v>19</v>
      </c>
      <c r="B28" s="91"/>
      <c r="C28" s="51">
        <f>ADEM!C29</f>
        <v>5.21</v>
      </c>
    </row>
    <row r="29" spans="1:3" ht="25" customHeight="1">
      <c r="A29" s="90" t="s">
        <v>20</v>
      </c>
      <c r="B29" s="91"/>
      <c r="C29" s="51">
        <f>ADEM!C30</f>
        <v>0.67</v>
      </c>
    </row>
    <row r="30" spans="1:3" ht="25" customHeight="1">
      <c r="A30" s="90" t="s">
        <v>21</v>
      </c>
      <c r="B30" s="91"/>
      <c r="C30" s="51">
        <f>ADEM!C31</f>
        <v>0</v>
      </c>
    </row>
    <row r="31" spans="1:3" s="10" customFormat="1" ht="25" customHeight="1" thickBot="1">
      <c r="A31" s="92" t="s">
        <v>41</v>
      </c>
      <c r="B31" s="93"/>
      <c r="C31" s="24">
        <f>SUM(C23:C23:C30)</f>
        <v>40.99</v>
      </c>
    </row>
  </sheetData>
  <mergeCells count="22">
    <mergeCell ref="A21:B21"/>
    <mergeCell ref="A6:C6"/>
    <mergeCell ref="A7:C7"/>
    <mergeCell ref="A11:C11"/>
    <mergeCell ref="A12:B12"/>
    <mergeCell ref="A13:B13"/>
    <mergeCell ref="A14:B14"/>
    <mergeCell ref="A16:C16"/>
    <mergeCell ref="A17:B17"/>
    <mergeCell ref="A18:B18"/>
    <mergeCell ref="A19:B19"/>
    <mergeCell ref="A20:B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C32"/>
  <sheetViews>
    <sheetView workbookViewId="0" topLeftCell="A17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50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50"/>
      <c r="B8" s="50"/>
      <c r="C8" s="50"/>
    </row>
    <row r="9" spans="1:3" ht="25" customHeight="1" thickBot="1">
      <c r="A9" s="16" t="s">
        <v>3</v>
      </c>
      <c r="B9" s="17" t="s">
        <v>78</v>
      </c>
      <c r="C9" s="45"/>
    </row>
    <row r="10" spans="1:3" ht="25" customHeight="1" thickBot="1">
      <c r="A10" s="16" t="s">
        <v>4</v>
      </c>
      <c r="B10" s="17" t="s">
        <v>78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71</v>
      </c>
    </row>
    <row r="14" spans="1:3" ht="37.5" customHeight="1">
      <c r="A14" s="107" t="s">
        <v>23</v>
      </c>
      <c r="B14" s="108"/>
      <c r="C14" s="21">
        <v>163</v>
      </c>
    </row>
    <row r="15" spans="1:3" s="15" customFormat="1" ht="37.5" customHeight="1" thickBot="1">
      <c r="A15" s="109" t="s">
        <v>22</v>
      </c>
      <c r="B15" s="110"/>
      <c r="C15" s="27">
        <v>37.833333333333336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40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1.29</v>
      </c>
    </row>
    <row r="21" spans="1:3" ht="25" customHeight="1">
      <c r="A21" s="116" t="s">
        <v>11</v>
      </c>
      <c r="B21" s="117"/>
      <c r="C21" s="13">
        <v>5.85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32.86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2.25</v>
      </c>
    </row>
    <row r="29" spans="1:3" ht="25" customHeight="1">
      <c r="A29" s="116" t="s">
        <v>19</v>
      </c>
      <c r="B29" s="117"/>
      <c r="C29" s="13">
        <v>5.21</v>
      </c>
    </row>
    <row r="30" spans="1:3" ht="25" customHeight="1">
      <c r="A30" s="116" t="s">
        <v>20</v>
      </c>
      <c r="B30" s="117"/>
      <c r="C30" s="13">
        <v>0.67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40.99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2"/>
  <sheetViews>
    <sheetView workbookViewId="0" topLeftCell="A22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34" t="s">
        <v>39</v>
      </c>
    </row>
    <row r="2" spans="2:3" ht="15">
      <c r="B2" s="2" t="s">
        <v>0</v>
      </c>
      <c r="C2" s="3"/>
    </row>
    <row r="3" spans="2:3" ht="14" thickBot="1">
      <c r="B3" s="4"/>
      <c r="C3" s="5"/>
    </row>
    <row r="4" spans="2:3" ht="15">
      <c r="B4" s="6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8"/>
      <c r="B8" s="8"/>
      <c r="C8" s="8"/>
    </row>
    <row r="9" spans="1:3" ht="25" customHeight="1" thickBot="1">
      <c r="A9" s="16" t="s">
        <v>3</v>
      </c>
      <c r="B9" s="17" t="s">
        <v>43</v>
      </c>
      <c r="C9" s="45"/>
    </row>
    <row r="10" spans="1:3" ht="25" customHeight="1" thickBot="1">
      <c r="A10" s="16" t="s">
        <v>4</v>
      </c>
      <c r="B10" s="18" t="s">
        <v>45</v>
      </c>
      <c r="C10" s="9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30</v>
      </c>
    </row>
    <row r="14" spans="1:3" ht="37.5" customHeight="1">
      <c r="A14" s="107" t="s">
        <v>23</v>
      </c>
      <c r="B14" s="108"/>
      <c r="C14" s="21">
        <v>62</v>
      </c>
    </row>
    <row r="15" spans="1:3" s="15" customFormat="1" ht="37.5" customHeight="1" thickBot="1">
      <c r="A15" s="109" t="s">
        <v>22</v>
      </c>
      <c r="B15" s="110"/>
      <c r="C15" s="27">
        <v>18.75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10</v>
      </c>
    </row>
    <row r="19" spans="1:3" ht="25" customHeight="1">
      <c r="A19" s="116" t="s">
        <v>9</v>
      </c>
      <c r="B19" s="117"/>
      <c r="C19" s="28"/>
    </row>
    <row r="20" spans="1:3" ht="25" customHeight="1">
      <c r="A20" s="116" t="s">
        <v>10</v>
      </c>
      <c r="B20" s="117"/>
      <c r="C20" s="13">
        <v>0</v>
      </c>
    </row>
    <row r="21" spans="1:3" ht="25" customHeight="1">
      <c r="A21" s="116" t="s">
        <v>11</v>
      </c>
      <c r="B21" s="117"/>
      <c r="C21" s="13">
        <v>1.03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8.97</v>
      </c>
    </row>
    <row r="25" spans="1:3" ht="25" customHeight="1">
      <c r="A25" s="96" t="s">
        <v>15</v>
      </c>
      <c r="B25" s="97"/>
      <c r="C25" s="28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2.33</v>
      </c>
    </row>
    <row r="29" spans="1:3" ht="25" customHeight="1">
      <c r="A29" s="116" t="s">
        <v>19</v>
      </c>
      <c r="B29" s="117"/>
      <c r="C29" s="13">
        <v>0.92</v>
      </c>
    </row>
    <row r="30" spans="1:3" ht="25" customHeight="1">
      <c r="A30" s="116" t="s">
        <v>20</v>
      </c>
      <c r="B30" s="117"/>
      <c r="C30" s="13">
        <v>0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12.22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31"/>
  <sheetViews>
    <sheetView workbookViewId="0" topLeftCell="A1">
      <selection activeCell="C14" sqref="C14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33" t="s">
        <v>38</v>
      </c>
    </row>
    <row r="2" spans="2:3" ht="15">
      <c r="B2" s="2" t="s">
        <v>0</v>
      </c>
      <c r="C2" s="3"/>
    </row>
    <row r="3" spans="2:3" ht="14" thickBot="1">
      <c r="B3" s="4"/>
      <c r="C3" s="5"/>
    </row>
    <row r="4" spans="2:3" ht="15">
      <c r="B4" s="6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8"/>
      <c r="B8" s="8"/>
      <c r="C8" s="8"/>
    </row>
    <row r="9" spans="1:3" ht="25" customHeight="1" thickBot="1">
      <c r="A9" s="16" t="s">
        <v>31</v>
      </c>
      <c r="B9" s="17" t="s">
        <v>46</v>
      </c>
      <c r="C9" s="9"/>
    </row>
    <row r="10" spans="1:3" ht="25" customHeight="1" thickBot="1">
      <c r="A10" s="19"/>
      <c r="B10" s="19"/>
      <c r="C10" s="9"/>
    </row>
    <row r="11" spans="1:3" s="10" customFormat="1" ht="25" customHeight="1" thickBot="1">
      <c r="A11" s="104" t="s">
        <v>5</v>
      </c>
      <c r="B11" s="105"/>
      <c r="C11" s="106"/>
    </row>
    <row r="12" spans="1:3" ht="25" customHeight="1">
      <c r="A12" s="107" t="s">
        <v>6</v>
      </c>
      <c r="B12" s="108"/>
      <c r="C12" s="23">
        <f>Orientacion!C13</f>
        <v>7</v>
      </c>
    </row>
    <row r="13" spans="1:3" ht="37.5" customHeight="1">
      <c r="A13" s="107" t="s">
        <v>35</v>
      </c>
      <c r="B13" s="108"/>
      <c r="C13" s="23">
        <f>Orientacion!C14</f>
        <v>61</v>
      </c>
    </row>
    <row r="14" spans="1:3" s="15" customFormat="1" ht="37.5" customHeight="1" thickBot="1">
      <c r="A14" s="109" t="s">
        <v>36</v>
      </c>
      <c r="B14" s="110"/>
      <c r="C14" s="52">
        <f>Orientacion!C15</f>
        <v>5.08</v>
      </c>
    </row>
    <row r="15" spans="1:3" ht="25" customHeight="1" thickBot="1">
      <c r="A15" s="19"/>
      <c r="B15" s="19"/>
      <c r="C15" s="9"/>
    </row>
    <row r="16" spans="1:3" s="11" customFormat="1" ht="25" customHeight="1" thickBot="1">
      <c r="A16" s="111" t="s">
        <v>7</v>
      </c>
      <c r="B16" s="112"/>
      <c r="C16" s="113"/>
    </row>
    <row r="17" spans="1:3" ht="25" customHeight="1">
      <c r="A17" s="114" t="s">
        <v>30</v>
      </c>
      <c r="B17" s="115"/>
      <c r="C17" s="29">
        <f>Orientacion!C18</f>
        <v>15</v>
      </c>
    </row>
    <row r="18" spans="1:3" ht="25" customHeight="1">
      <c r="A18" s="116" t="s">
        <v>9</v>
      </c>
      <c r="B18" s="117"/>
      <c r="C18" s="32"/>
    </row>
    <row r="19" spans="1:3" ht="25" customHeight="1">
      <c r="A19" s="90" t="s">
        <v>10</v>
      </c>
      <c r="B19" s="91"/>
      <c r="C19" s="29">
        <f>Orientacion!C20</f>
        <v>0</v>
      </c>
    </row>
    <row r="20" spans="1:3" ht="25" customHeight="1">
      <c r="A20" s="90" t="s">
        <v>11</v>
      </c>
      <c r="B20" s="91"/>
      <c r="C20" s="29">
        <f>Orientacion!C21</f>
        <v>15</v>
      </c>
    </row>
    <row r="21" spans="1:3" ht="25" customHeight="1">
      <c r="A21" s="90" t="s">
        <v>12</v>
      </c>
      <c r="B21" s="91"/>
      <c r="C21" s="29">
        <f>Orientacion!C22</f>
        <v>0</v>
      </c>
    </row>
    <row r="22" spans="1:3" ht="25" customHeight="1">
      <c r="A22" s="90" t="s">
        <v>29</v>
      </c>
      <c r="B22" s="91"/>
      <c r="C22" s="29">
        <f>Orientacion!C23</f>
        <v>0</v>
      </c>
    </row>
    <row r="23" spans="1:3" s="10" customFormat="1" ht="25" customHeight="1">
      <c r="A23" s="94" t="s">
        <v>14</v>
      </c>
      <c r="B23" s="95"/>
      <c r="C23" s="22">
        <f>C17-C19-C20-C21-C22</f>
        <v>0</v>
      </c>
    </row>
    <row r="24" spans="1:3" ht="25" customHeight="1">
      <c r="A24" s="96" t="s">
        <v>15</v>
      </c>
      <c r="B24" s="97"/>
      <c r="C24" s="32"/>
    </row>
    <row r="25" spans="1:3" ht="25" customHeight="1">
      <c r="A25" s="98" t="s">
        <v>28</v>
      </c>
      <c r="B25" s="99"/>
      <c r="C25" s="31">
        <f>Orientacion!C26</f>
        <v>0</v>
      </c>
    </row>
    <row r="26" spans="1:3" ht="25" customHeight="1">
      <c r="A26" s="100" t="s">
        <v>17</v>
      </c>
      <c r="B26" s="101"/>
      <c r="C26" s="31">
        <f>Orientacion!C27</f>
        <v>0</v>
      </c>
    </row>
    <row r="27" spans="1:3" ht="25" customHeight="1">
      <c r="A27" s="90" t="s">
        <v>18</v>
      </c>
      <c r="B27" s="91"/>
      <c r="C27" s="31">
        <f>Orientacion!C28</f>
        <v>0</v>
      </c>
    </row>
    <row r="28" spans="1:3" ht="25" customHeight="1">
      <c r="A28" s="90" t="s">
        <v>19</v>
      </c>
      <c r="B28" s="91"/>
      <c r="C28" s="31">
        <f>Orientacion!C29</f>
        <v>0</v>
      </c>
    </row>
    <row r="29" spans="1:3" ht="25" customHeight="1">
      <c r="A29" s="90" t="s">
        <v>20</v>
      </c>
      <c r="B29" s="91"/>
      <c r="C29" s="31">
        <f>Orientacion!C30</f>
        <v>0</v>
      </c>
    </row>
    <row r="30" spans="1:3" ht="25" customHeight="1">
      <c r="A30" s="90" t="s">
        <v>21</v>
      </c>
      <c r="B30" s="91"/>
      <c r="C30" s="31">
        <f>Orientacion!C31</f>
        <v>0</v>
      </c>
    </row>
    <row r="31" spans="1:3" s="10" customFormat="1" ht="25" customHeight="1" thickBot="1">
      <c r="A31" s="92" t="s">
        <v>41</v>
      </c>
      <c r="B31" s="93"/>
      <c r="C31" s="24">
        <f>SUM(C23:C23:C30)</f>
        <v>0</v>
      </c>
    </row>
  </sheetData>
  <mergeCells count="22">
    <mergeCell ref="A21:B21"/>
    <mergeCell ref="A6:C6"/>
    <mergeCell ref="A7:C7"/>
    <mergeCell ref="A11:C11"/>
    <mergeCell ref="A12:B12"/>
    <mergeCell ref="A13:B13"/>
    <mergeCell ref="A14:B14"/>
    <mergeCell ref="A16:C16"/>
    <mergeCell ref="A17:B17"/>
    <mergeCell ref="A18:B18"/>
    <mergeCell ref="A19:B19"/>
    <mergeCell ref="A20:B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32"/>
  <sheetViews>
    <sheetView workbookViewId="0" topLeftCell="A17">
      <selection activeCell="F21" sqref="F21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34" t="s">
        <v>39</v>
      </c>
    </row>
    <row r="2" spans="2:3" ht="15">
      <c r="B2" s="2" t="s">
        <v>0</v>
      </c>
      <c r="C2" s="3"/>
    </row>
    <row r="3" spans="2:3" ht="14" thickBot="1">
      <c r="B3" s="4"/>
      <c r="C3" s="5"/>
    </row>
    <row r="4" spans="2:3" ht="15">
      <c r="B4" s="6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8"/>
      <c r="B8" s="8"/>
      <c r="C8" s="8"/>
    </row>
    <row r="9" spans="1:3" ht="25" customHeight="1" thickBot="1">
      <c r="A9" s="16" t="s">
        <v>3</v>
      </c>
      <c r="B9" s="17" t="s">
        <v>46</v>
      </c>
      <c r="C9" s="45"/>
    </row>
    <row r="10" spans="1:3" ht="25" customHeight="1" thickBot="1">
      <c r="A10" s="16" t="s">
        <v>4</v>
      </c>
      <c r="B10" s="18" t="s">
        <v>47</v>
      </c>
      <c r="C10" s="9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7</v>
      </c>
    </row>
    <row r="14" spans="1:3" ht="37.5" customHeight="1">
      <c r="A14" s="107" t="s">
        <v>23</v>
      </c>
      <c r="B14" s="108"/>
      <c r="C14" s="21">
        <v>61</v>
      </c>
    </row>
    <row r="15" spans="1:3" s="15" customFormat="1" ht="37.5" customHeight="1" thickBot="1">
      <c r="A15" s="109" t="s">
        <v>22</v>
      </c>
      <c r="B15" s="110"/>
      <c r="C15" s="27">
        <v>5.08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15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0</v>
      </c>
    </row>
    <row r="21" spans="1:3" ht="25" customHeight="1">
      <c r="A21" s="116" t="s">
        <v>11</v>
      </c>
      <c r="B21" s="117"/>
      <c r="C21" s="13">
        <v>15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0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</v>
      </c>
    </row>
    <row r="29" spans="1:3" ht="25" customHeight="1">
      <c r="A29" s="116" t="s">
        <v>19</v>
      </c>
      <c r="B29" s="117"/>
      <c r="C29" s="13">
        <v>0</v>
      </c>
    </row>
    <row r="30" spans="1:3" ht="25" customHeight="1">
      <c r="A30" s="116" t="s">
        <v>20</v>
      </c>
      <c r="B30" s="117"/>
      <c r="C30" s="13">
        <v>0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SUM(C24:C24:C31)</f>
        <v>0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C31"/>
  <sheetViews>
    <sheetView workbookViewId="0" topLeftCell="A16">
      <selection activeCell="C14" sqref="C14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49" t="s">
        <v>38</v>
      </c>
    </row>
    <row r="2" spans="2:3" ht="15">
      <c r="B2" s="47" t="s">
        <v>0</v>
      </c>
      <c r="C2" s="3"/>
    </row>
    <row r="3" spans="2:3" ht="14" thickBot="1">
      <c r="B3" s="4"/>
      <c r="C3" s="5"/>
    </row>
    <row r="4" spans="2:3" ht="15">
      <c r="B4" s="48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49"/>
      <c r="B8" s="49"/>
      <c r="C8" s="49"/>
    </row>
    <row r="9" spans="1:3" ht="25" customHeight="1" thickBot="1">
      <c r="A9" s="16" t="s">
        <v>31</v>
      </c>
      <c r="B9" s="17" t="s">
        <v>48</v>
      </c>
      <c r="C9" s="9"/>
    </row>
    <row r="10" spans="1:3" ht="25" customHeight="1" thickBot="1">
      <c r="A10" s="19"/>
      <c r="B10" s="19"/>
      <c r="C10" s="9"/>
    </row>
    <row r="11" spans="1:3" s="10" customFormat="1" ht="25" customHeight="1" thickBot="1">
      <c r="A11" s="104" t="s">
        <v>5</v>
      </c>
      <c r="B11" s="105"/>
      <c r="C11" s="106"/>
    </row>
    <row r="12" spans="1:3" ht="25" customHeight="1">
      <c r="A12" s="107" t="s">
        <v>6</v>
      </c>
      <c r="B12" s="108"/>
      <c r="C12" s="23">
        <f>Biologia!C13+'Ciencias Marinas'!C13+'Ciencias Sociales'!C13+Economia!C13+'Educ Fisica'!C13+Humanidades!C13+Enfermeria!C13+Hispanicos!C13+Ingles!C13+Fisica!C13+Geologia!C13+Matematica!C13+Quimica!C13</f>
        <v>527</v>
      </c>
    </row>
    <row r="13" spans="1:3" ht="37.5" customHeight="1">
      <c r="A13" s="107" t="s">
        <v>35</v>
      </c>
      <c r="B13" s="108"/>
      <c r="C13" s="23">
        <f>Biologia!C14+'Ciencias Marinas'!C14+'Ciencias Sociales'!C14+Economia!C14+'Educ Fisica'!C14+Humanidades!C14+Enfermeria!C14+Hispanicos!C14+Ingles!C14+Fisica!C14+Geologia!C14+Matematica!C14+Quimica!C14</f>
        <v>2098</v>
      </c>
    </row>
    <row r="14" spans="1:3" s="15" customFormat="1" ht="37.5" customHeight="1" thickBot="1">
      <c r="A14" s="109" t="s">
        <v>36</v>
      </c>
      <c r="B14" s="110"/>
      <c r="C14" s="51">
        <f>Biologia!C15+'Ciencias Marinas'!C15+'Ciencias Sociales'!C15+Economia!C15+'Educ Fisica'!C15+Humanidades!C15+Enfermeria!C15+Hispanicos!C15+Ingles!C15+Fisica!C15+Geologia!C15+Matematica!C15+Quimica!C15</f>
        <v>431.5833333333333</v>
      </c>
    </row>
    <row r="15" spans="1:3" ht="25" customHeight="1" thickBot="1">
      <c r="A15" s="19"/>
      <c r="B15" s="19"/>
      <c r="C15" s="9"/>
    </row>
    <row r="16" spans="1:3" s="11" customFormat="1" ht="25" customHeight="1" thickBot="1">
      <c r="A16" s="111" t="s">
        <v>7</v>
      </c>
      <c r="B16" s="112"/>
      <c r="C16" s="113"/>
    </row>
    <row r="17" spans="1:3" ht="25" customHeight="1">
      <c r="A17" s="114" t="s">
        <v>30</v>
      </c>
      <c r="B17" s="115"/>
      <c r="C17" s="23">
        <f>Biologia!C18+'Ciencias Marinas'!C18+'Ciencias Sociales'!C18+Economia!C18+'Educ Fisica'!C18+Humanidades!C18+Enfermeria!C18+Hispanicos!C18+Ingles!C18+Fisica!C18+Geologia!C18+Matematica!C18+Quimica!C18</f>
        <v>336</v>
      </c>
    </row>
    <row r="18" spans="1:3" ht="25" customHeight="1">
      <c r="A18" s="116" t="s">
        <v>9</v>
      </c>
      <c r="B18" s="117"/>
      <c r="C18" s="32"/>
    </row>
    <row r="19" spans="1:3" ht="25" customHeight="1">
      <c r="A19" s="90" t="s">
        <v>10</v>
      </c>
      <c r="B19" s="91"/>
      <c r="C19" s="51">
        <f>Biologia!C20+'Ciencias Marinas'!C20+'Ciencias Sociales'!C20+Economia!C20+'Educ Fisica'!C20+Humanidades!C20+Enfermeria!C20+Hispanicos!C20+Ingles!C20+Fisica!C20+Geologia!C20+Matematica!C20+Quimica!C20</f>
        <v>22.909999999999997</v>
      </c>
    </row>
    <row r="20" spans="1:3" ht="25" customHeight="1">
      <c r="A20" s="90" t="s">
        <v>11</v>
      </c>
      <c r="B20" s="91"/>
      <c r="C20" s="51">
        <f>Biologia!C21+'Ciencias Marinas'!C21+'Ciencias Sociales'!C21+Economia!C21+'Educ Fisica'!C21+Humanidades!C21+Enfermeria!C21+Hispanicos!C21+Ingles!C21+Fisica!C21+Geologia!C21+Matematica!C21+Quimica!C21</f>
        <v>54.66</v>
      </c>
    </row>
    <row r="21" spans="1:3" ht="25" customHeight="1">
      <c r="A21" s="90" t="s">
        <v>12</v>
      </c>
      <c r="B21" s="91"/>
      <c r="C21" s="51">
        <f>Biologia!C22+'Ciencias Marinas'!C22+'Ciencias Sociales'!C22+Economia!C22+'Educ Fisica'!C22+Humanidades!C22+Enfermeria!C22+Hispanicos!C22+Ingles!C22+Fisica!C22+Geologia!C22+Matematica!C22+Quimica!C22</f>
        <v>0</v>
      </c>
    </row>
    <row r="22" spans="1:3" ht="25" customHeight="1">
      <c r="A22" s="90" t="s">
        <v>29</v>
      </c>
      <c r="B22" s="91"/>
      <c r="C22" s="51">
        <f>Biologia!C23+'Ciencias Marinas'!C23+'Ciencias Sociales'!C23+Economia!C23+'Educ Fisica'!C23+Humanidades!C23+Enfermeria!C23+Hispanicos!C23+Ingles!C23+Fisica!C23+Geologia!C23+Matematica!C23+Quimica!C23</f>
        <v>0</v>
      </c>
    </row>
    <row r="23" spans="1:3" s="10" customFormat="1" ht="25" customHeight="1">
      <c r="A23" s="94" t="s">
        <v>14</v>
      </c>
      <c r="B23" s="95"/>
      <c r="C23" s="22">
        <f>C17-C19-C20-C21-C22</f>
        <v>258.43000000000006</v>
      </c>
    </row>
    <row r="24" spans="1:3" ht="25" customHeight="1">
      <c r="A24" s="96" t="s">
        <v>15</v>
      </c>
      <c r="B24" s="97"/>
      <c r="C24" s="32"/>
    </row>
    <row r="25" spans="1:3" ht="25" customHeight="1">
      <c r="A25" s="98" t="s">
        <v>28</v>
      </c>
      <c r="B25" s="99"/>
      <c r="C25" s="51">
        <f>Biologia!C26+'Ciencias Marinas'!C26+'Ciencias Sociales'!C26+Economia!C26+'Educ Fisica'!C26+Humanidades!C26+Enfermeria!C26+Hispanicos!C26+Ingles!C26+Fisica!C26+Geologia!C26+Matematica!C26+Quimica!C26</f>
        <v>0</v>
      </c>
    </row>
    <row r="26" spans="1:3" ht="25" customHeight="1">
      <c r="A26" s="100" t="s">
        <v>17</v>
      </c>
      <c r="B26" s="101"/>
      <c r="C26" s="51">
        <f>Biologia!C27+'Ciencias Marinas'!C27+'Ciencias Sociales'!C27+Economia!C27+'Educ Fisica'!C27+Humanidades!C27+Enfermeria!C27+Hispanicos!C27+Ingles!C27+Fisica!C27+Geologia!C27+Matematica!C27+Quimica!C27</f>
        <v>0</v>
      </c>
    </row>
    <row r="27" spans="1:3" ht="25" customHeight="1">
      <c r="A27" s="90" t="s">
        <v>18</v>
      </c>
      <c r="B27" s="91"/>
      <c r="C27" s="51">
        <f>Biologia!C28+'Ciencias Marinas'!C28+'Ciencias Sociales'!C28+Economia!C28+'Educ Fisica'!C28+Humanidades!C28+Enfermeria!C28+Hispanicos!C28+Ingles!C28+Fisica!C28+Geologia!C28+Matematica!C28+Quimica!C28</f>
        <v>42.970000000000006</v>
      </c>
    </row>
    <row r="28" spans="1:3" ht="25" customHeight="1">
      <c r="A28" s="90" t="s">
        <v>19</v>
      </c>
      <c r="B28" s="91"/>
      <c r="C28" s="51">
        <f>Biologia!C29+'Ciencias Marinas'!C29+'Ciencias Sociales'!C29+Economia!C29+'Educ Fisica'!C29+Humanidades!C29+Enfermeria!C29+Hispanicos!C29+Ingles!C29+Fisica!C29+Geologia!C29+Matematica!C29+Quimica!C29</f>
        <v>61.97</v>
      </c>
    </row>
    <row r="29" spans="1:3" ht="25" customHeight="1">
      <c r="A29" s="90" t="s">
        <v>20</v>
      </c>
      <c r="B29" s="91"/>
      <c r="C29" s="51">
        <f>Biologia!C30+'Ciencias Marinas'!C30+'Ciencias Sociales'!C30+Economia!C30+'Educ Fisica'!C30+Humanidades!C30+Enfermeria!C30+Hispanicos!C30+Ingles!C30+Fisica!C30+Geologia!C30+Matematica!C30+Quimica!C30</f>
        <v>9.83</v>
      </c>
    </row>
    <row r="30" spans="1:3" ht="25" customHeight="1">
      <c r="A30" s="90" t="s">
        <v>21</v>
      </c>
      <c r="B30" s="91"/>
      <c r="C30" s="51">
        <f>Biologia!C31+'Ciencias Marinas'!C31+'Ciencias Sociales'!C31+Economia!C31+'Educ Fisica'!C31+Humanidades!C31+Enfermeria!C31+Hispanicos!C31+Ingles!C31+Fisica!C31+Geologia!C31+Matematica!C31+Quimica!C31</f>
        <v>127.13</v>
      </c>
    </row>
    <row r="31" spans="1:3" s="10" customFormat="1" ht="25" customHeight="1" thickBot="1">
      <c r="A31" s="92" t="s">
        <v>41</v>
      </c>
      <c r="B31" s="93"/>
      <c r="C31" s="24">
        <f>SUM(C23:C23:C30)</f>
        <v>500.3300000000001</v>
      </c>
    </row>
  </sheetData>
  <mergeCells count="22">
    <mergeCell ref="A21:B21"/>
    <mergeCell ref="A6:C6"/>
    <mergeCell ref="A7:C7"/>
    <mergeCell ref="A11:C11"/>
    <mergeCell ref="A12:B12"/>
    <mergeCell ref="A13:B13"/>
    <mergeCell ref="A14:B14"/>
    <mergeCell ref="A16:C16"/>
    <mergeCell ref="A17:B17"/>
    <mergeCell ref="A18:B18"/>
    <mergeCell ref="A19:B19"/>
    <mergeCell ref="A20:B20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C32"/>
  <sheetViews>
    <sheetView workbookViewId="0" topLeftCell="A16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ht="15">
      <c r="C1" s="34" t="s">
        <v>39</v>
      </c>
    </row>
    <row r="2" spans="2:3" ht="15">
      <c r="B2" s="2" t="s">
        <v>0</v>
      </c>
      <c r="C2" s="3"/>
    </row>
    <row r="3" spans="2:3" ht="14" thickBot="1">
      <c r="B3" s="4"/>
      <c r="C3" s="5"/>
    </row>
    <row r="4" spans="2:3" ht="15">
      <c r="B4" s="6" t="s">
        <v>1</v>
      </c>
      <c r="C4" s="7"/>
    </row>
    <row r="6" spans="1:3" ht="15" customHeight="1">
      <c r="A6" s="102" t="s">
        <v>42</v>
      </c>
      <c r="B6" s="102"/>
      <c r="C6" s="102"/>
    </row>
    <row r="7" spans="1:3" ht="15">
      <c r="A7" s="103" t="s">
        <v>2</v>
      </c>
      <c r="B7" s="103"/>
      <c r="C7" s="103"/>
    </row>
    <row r="8" spans="1:3" ht="15">
      <c r="A8" s="8"/>
      <c r="B8" s="8"/>
      <c r="C8" s="8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18" t="s">
        <v>49</v>
      </c>
      <c r="C10" s="9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f>53+3</f>
        <v>56</v>
      </c>
    </row>
    <row r="14" spans="1:3" ht="37.5" customHeight="1">
      <c r="A14" s="107" t="s">
        <v>23</v>
      </c>
      <c r="B14" s="108"/>
      <c r="C14" s="21">
        <f>421+4</f>
        <v>425</v>
      </c>
    </row>
    <row r="15" spans="1:3" s="15" customFormat="1" ht="37.5" customHeight="1" thickBot="1">
      <c r="A15" s="109" t="s">
        <v>22</v>
      </c>
      <c r="B15" s="110"/>
      <c r="C15" s="27">
        <f>81.92+0.83</f>
        <v>82.75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34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3.17</v>
      </c>
    </row>
    <row r="21" spans="1:3" ht="25" customHeight="1">
      <c r="A21" s="116" t="s">
        <v>11</v>
      </c>
      <c r="B21" s="117"/>
      <c r="C21" s="13">
        <v>6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24.83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1.17</v>
      </c>
    </row>
    <row r="29" spans="1:3" ht="25" customHeight="1">
      <c r="A29" s="116" t="s">
        <v>19</v>
      </c>
      <c r="B29" s="117"/>
      <c r="C29" s="13">
        <v>10.63</v>
      </c>
    </row>
    <row r="30" spans="1:3" ht="25" customHeight="1">
      <c r="A30" s="116" t="s">
        <v>20</v>
      </c>
      <c r="B30" s="117"/>
      <c r="C30" s="13">
        <v>1.17</v>
      </c>
    </row>
    <row r="31" spans="1:3" ht="25" customHeight="1">
      <c r="A31" s="116" t="s">
        <v>21</v>
      </c>
      <c r="B31" s="117"/>
      <c r="C31" s="13">
        <v>30.25</v>
      </c>
    </row>
    <row r="32" spans="1:3" s="10" customFormat="1" ht="25" customHeight="1" thickBot="1">
      <c r="A32" s="92" t="s">
        <v>41</v>
      </c>
      <c r="B32" s="93"/>
      <c r="C32" s="24">
        <f>SUM(C24:C31)</f>
        <v>68.05000000000001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C32"/>
  <sheetViews>
    <sheetView workbookViewId="0" topLeftCell="A18">
      <selection activeCell="C29" sqref="C29"/>
    </sheetView>
  </sheetViews>
  <sheetFormatPr defaultColWidth="9.140625" defaultRowHeight="15"/>
  <cols>
    <col min="1" max="1" width="33.421875" style="1" customWidth="1"/>
    <col min="2" max="2" width="57.140625" style="1" customWidth="1"/>
    <col min="3" max="3" width="32.8515625" style="14" customWidth="1"/>
    <col min="4" max="16384" width="9.140625" style="1" customWidth="1"/>
  </cols>
  <sheetData>
    <row r="1" spans="1:3" ht="15">
      <c r="A1" s="35"/>
      <c r="B1" s="35"/>
      <c r="C1" s="36" t="s">
        <v>39</v>
      </c>
    </row>
    <row r="2" spans="1:3" ht="15">
      <c r="A2" s="35"/>
      <c r="B2" s="37" t="s">
        <v>0</v>
      </c>
      <c r="C2" s="38"/>
    </row>
    <row r="3" spans="1:3" ht="14" thickBot="1">
      <c r="A3" s="35"/>
      <c r="B3" s="39"/>
      <c r="C3" s="40"/>
    </row>
    <row r="4" spans="1:3" ht="15">
      <c r="A4" s="35"/>
      <c r="B4" s="41" t="s">
        <v>1</v>
      </c>
      <c r="C4" s="42"/>
    </row>
    <row r="5" spans="1:3" ht="15">
      <c r="A5" s="35"/>
      <c r="B5" s="35"/>
      <c r="C5" s="43"/>
    </row>
    <row r="6" spans="1:3" ht="15" customHeight="1">
      <c r="A6" s="102" t="s">
        <v>42</v>
      </c>
      <c r="B6" s="102"/>
      <c r="C6" s="102"/>
    </row>
    <row r="7" spans="1:3" ht="15">
      <c r="A7" s="120" t="s">
        <v>2</v>
      </c>
      <c r="B7" s="120"/>
      <c r="C7" s="120"/>
    </row>
    <row r="8" spans="1:3" ht="15">
      <c r="A8" s="36"/>
      <c r="B8" s="36"/>
      <c r="C8" s="36"/>
    </row>
    <row r="9" spans="1:3" ht="25" customHeight="1" thickBot="1">
      <c r="A9" s="16" t="s">
        <v>3</v>
      </c>
      <c r="B9" s="17" t="s">
        <v>48</v>
      </c>
      <c r="C9" s="45"/>
    </row>
    <row r="10" spans="1:3" ht="25" customHeight="1" thickBot="1">
      <c r="A10" s="16" t="s">
        <v>4</v>
      </c>
      <c r="B10" s="46" t="s">
        <v>50</v>
      </c>
      <c r="C10" s="44"/>
    </row>
    <row r="11" spans="1:3" ht="25" customHeight="1" thickBot="1">
      <c r="A11" s="19"/>
      <c r="B11" s="19"/>
      <c r="C11" s="9"/>
    </row>
    <row r="12" spans="1:3" s="10" customFormat="1" ht="25" customHeight="1" thickBot="1">
      <c r="A12" s="104" t="s">
        <v>5</v>
      </c>
      <c r="B12" s="105"/>
      <c r="C12" s="106"/>
    </row>
    <row r="13" spans="1:3" ht="25" customHeight="1">
      <c r="A13" s="107" t="s">
        <v>6</v>
      </c>
      <c r="B13" s="108"/>
      <c r="C13" s="20">
        <v>17</v>
      </c>
    </row>
    <row r="14" spans="1:3" ht="37.5" customHeight="1">
      <c r="A14" s="107" t="s">
        <v>23</v>
      </c>
      <c r="B14" s="108"/>
      <c r="C14" s="21">
        <v>32</v>
      </c>
    </row>
    <row r="15" spans="1:3" s="15" customFormat="1" ht="37.5" customHeight="1" thickBot="1">
      <c r="A15" s="109" t="s">
        <v>22</v>
      </c>
      <c r="B15" s="110"/>
      <c r="C15" s="27">
        <v>5.58</v>
      </c>
    </row>
    <row r="16" spans="1:3" ht="25" customHeight="1" thickBot="1">
      <c r="A16" s="19"/>
      <c r="B16" s="19"/>
      <c r="C16" s="9"/>
    </row>
    <row r="17" spans="1:3" s="11" customFormat="1" ht="25" customHeight="1" thickBot="1">
      <c r="A17" s="111" t="s">
        <v>7</v>
      </c>
      <c r="B17" s="112"/>
      <c r="C17" s="113"/>
    </row>
    <row r="18" spans="1:3" ht="25" customHeight="1">
      <c r="A18" s="114" t="s">
        <v>8</v>
      </c>
      <c r="B18" s="115"/>
      <c r="C18" s="12">
        <v>14</v>
      </c>
    </row>
    <row r="19" spans="1:3" ht="25" customHeight="1">
      <c r="A19" s="116" t="s">
        <v>9</v>
      </c>
      <c r="B19" s="117"/>
      <c r="C19" s="25"/>
    </row>
    <row r="20" spans="1:3" ht="25" customHeight="1">
      <c r="A20" s="116" t="s">
        <v>10</v>
      </c>
      <c r="B20" s="117"/>
      <c r="C20" s="13">
        <v>6</v>
      </c>
    </row>
    <row r="21" spans="1:3" ht="25" customHeight="1">
      <c r="A21" s="116" t="s">
        <v>11</v>
      </c>
      <c r="B21" s="117"/>
      <c r="C21" s="13">
        <v>2.42</v>
      </c>
    </row>
    <row r="22" spans="1:3" ht="25" customHeight="1">
      <c r="A22" s="116" t="s">
        <v>12</v>
      </c>
      <c r="B22" s="117"/>
      <c r="C22" s="13">
        <v>0</v>
      </c>
    </row>
    <row r="23" spans="1:3" ht="25" customHeight="1">
      <c r="A23" s="116" t="s">
        <v>13</v>
      </c>
      <c r="B23" s="117"/>
      <c r="C23" s="13">
        <v>0</v>
      </c>
    </row>
    <row r="24" spans="1:3" s="10" customFormat="1" ht="25" customHeight="1">
      <c r="A24" s="94" t="s">
        <v>14</v>
      </c>
      <c r="B24" s="95"/>
      <c r="C24" s="22">
        <f>C18-C20-C21-C22-C23</f>
        <v>5.58</v>
      </c>
    </row>
    <row r="25" spans="1:3" ht="25" customHeight="1">
      <c r="A25" s="96" t="s">
        <v>15</v>
      </c>
      <c r="B25" s="97"/>
      <c r="C25" s="25"/>
    </row>
    <row r="26" spans="1:3" ht="25" customHeight="1">
      <c r="A26" s="116" t="s">
        <v>16</v>
      </c>
      <c r="B26" s="117"/>
      <c r="C26" s="13">
        <v>0</v>
      </c>
    </row>
    <row r="27" spans="1:3" ht="25" customHeight="1">
      <c r="A27" s="118" t="s">
        <v>17</v>
      </c>
      <c r="B27" s="119"/>
      <c r="C27" s="13">
        <v>0</v>
      </c>
    </row>
    <row r="28" spans="1:3" ht="25" customHeight="1">
      <c r="A28" s="116" t="s">
        <v>18</v>
      </c>
      <c r="B28" s="117"/>
      <c r="C28" s="13">
        <v>0.25</v>
      </c>
    </row>
    <row r="29" spans="1:3" ht="25" customHeight="1">
      <c r="A29" s="116" t="s">
        <v>19</v>
      </c>
      <c r="B29" s="117"/>
      <c r="C29" s="13">
        <v>0.58</v>
      </c>
    </row>
    <row r="30" spans="1:3" ht="25" customHeight="1">
      <c r="A30" s="116" t="s">
        <v>20</v>
      </c>
      <c r="B30" s="117"/>
      <c r="C30" s="13">
        <v>1.42</v>
      </c>
    </row>
    <row r="31" spans="1:3" ht="25" customHeight="1">
      <c r="A31" s="116" t="s">
        <v>21</v>
      </c>
      <c r="B31" s="117"/>
      <c r="C31" s="13">
        <v>0</v>
      </c>
    </row>
    <row r="32" spans="1:3" s="10" customFormat="1" ht="25" customHeight="1" thickBot="1">
      <c r="A32" s="92" t="s">
        <v>41</v>
      </c>
      <c r="B32" s="93"/>
      <c r="C32" s="24">
        <f>SUM(C24:C31)</f>
        <v>7.83</v>
      </c>
    </row>
  </sheetData>
  <mergeCells count="22">
    <mergeCell ref="A22:B22"/>
    <mergeCell ref="A6:C6"/>
    <mergeCell ref="A7:C7"/>
    <mergeCell ref="A12:C12"/>
    <mergeCell ref="A13:B13"/>
    <mergeCell ref="A14:B14"/>
    <mergeCell ref="A15:B15"/>
    <mergeCell ref="A17:C17"/>
    <mergeCell ref="A18:B18"/>
    <mergeCell ref="A19:B19"/>
    <mergeCell ref="A20:B20"/>
    <mergeCell ref="A21:B21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fitToHeight="0" fitToWidth="1" horizontalDpi="600" verticalDpi="600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J. Estrada Peña</dc:creator>
  <cp:keywords/>
  <dc:description/>
  <cp:lastModifiedBy>John Fernandez van Cleve</cp:lastModifiedBy>
  <cp:lastPrinted>2014-09-08T13:09:57Z</cp:lastPrinted>
  <dcterms:created xsi:type="dcterms:W3CDTF">2014-08-26T19:08:33Z</dcterms:created>
  <dcterms:modified xsi:type="dcterms:W3CDTF">2015-03-30T11:45:56Z</dcterms:modified>
  <cp:category/>
  <cp:version/>
  <cp:contentType/>
  <cp:contentStatus/>
</cp:coreProperties>
</file>