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170" windowHeight="6120" tabRatio="597" activeTab="0"/>
  </bookViews>
  <sheets>
    <sheet name="GÉNERO" sheetId="1" r:id="rId1"/>
    <sheet name="HONORES" sheetId="2" r:id="rId2"/>
    <sheet name="PUEBLOS" sheetId="3" r:id="rId3"/>
    <sheet name="PAÍSES" sheetId="4" r:id="rId4"/>
    <sheet name="EXTRANJEROS" sheetId="5" r:id="rId5"/>
    <sheet name="AÑOS" sheetId="6" state="hidden" r:id="rId6"/>
    <sheet name="CLASES GRADUANDAS" sheetId="7" r:id="rId7"/>
    <sheet name="Extranjeros vs. Residentes" sheetId="8" state="hidden" r:id="rId8"/>
  </sheets>
  <definedNames>
    <definedName name="_xlnm.Print_Area" localSheetId="6">'CLASES GRADUANDAS'!$A:$G</definedName>
    <definedName name="_xlnm.Print_Area" localSheetId="4">'EXTRANJEROS'!$A:$M</definedName>
    <definedName name="_xlnm.Print_Area" localSheetId="0">'GÉNERO'!$A:$M</definedName>
    <definedName name="_xlnm.Print_Area" localSheetId="1">'HONORES'!$A:$Q</definedName>
    <definedName name="_xlnm.Print_Area" localSheetId="3">'PAÍSES'!$A$1:$P$56</definedName>
    <definedName name="_xlnm.Print_Area" localSheetId="2">'PUEBLOS'!$A:$E</definedName>
    <definedName name="_xlnm.Print_Titles" localSheetId="2">'PUEBLOS'!$4:$4</definedName>
  </definedNames>
  <calcPr fullCalcOnLoad="1"/>
</workbook>
</file>

<file path=xl/sharedStrings.xml><?xml version="1.0" encoding="utf-8"?>
<sst xmlns="http://schemas.openxmlformats.org/spreadsheetml/2006/main" count="1434" uniqueCount="389">
  <si>
    <t>UNIVERSIDAD DE PUERTO RICO</t>
  </si>
  <si>
    <t>RECINTO UNIVERSITARIO DE MAYAGUEZ</t>
  </si>
  <si>
    <t>DECANATO DE ASUNTOS ACADEMICOS</t>
  </si>
  <si>
    <t>OFICINA DEL REGISTRADOR</t>
  </si>
  <si>
    <t>VERANO</t>
  </si>
  <si>
    <t>MAYO</t>
  </si>
  <si>
    <t>F</t>
  </si>
  <si>
    <t>M</t>
  </si>
  <si>
    <t>H</t>
  </si>
  <si>
    <t>AH</t>
  </si>
  <si>
    <t>PUEBLO</t>
  </si>
  <si>
    <t>TOTAL</t>
  </si>
  <si>
    <t>DICIEMBRE</t>
  </si>
  <si>
    <t>TOTALES</t>
  </si>
  <si>
    <t>MAYAGUEZ, PUERTO RICO  00680</t>
  </si>
  <si>
    <t>DISTRIBUCION  DE CLASE GRADUADA POR AÑOS</t>
  </si>
  <si>
    <t>AÑO</t>
  </si>
  <si>
    <t>MAS</t>
  </si>
  <si>
    <t>%</t>
  </si>
  <si>
    <t>FEM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</si>
  <si>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</si>
  <si>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</si>
  <si>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</si>
  <si>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</si>
  <si>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</si>
  <si>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</si>
  <si>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</si>
  <si>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</si>
  <si>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</si>
  <si>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</si>
  <si>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</si>
  <si>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</si>
  <si>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</si>
  <si>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</si>
  <si>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</si>
  <si>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</si>
  <si>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</si>
  <si>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</si>
  <si>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</si>
  <si>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</si>
  <si>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</si>
  <si>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</si>
  <si>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</si>
  <si>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</si>
  <si>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</si>
  <si>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CONT. DISTRIBUCION DE CLASE GRADUADA POR AÑOS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</si>
  <si>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</si>
  <si>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</si>
  <si>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</si>
  <si>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</si>
  <si>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</si>
  <si>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</si>
  <si>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</si>
  <si>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</si>
  <si>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</si>
  <si>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</si>
  <si>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</si>
  <si>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</si>
  <si>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</si>
  <si>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</si>
  <si>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</si>
  <si>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</si>
  <si>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</si>
  <si>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</si>
  <si>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</si>
  <si>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</si>
  <si>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</si>
  <si>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</si>
  <si>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</si>
  <si>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</si>
  <si>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</si>
  <si>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</si>
  <si>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</si>
  <si>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</si>
  <si>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</si>
  <si>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</si>
  <si>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</si>
  <si>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</si>
  <si>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</si>
  <si>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</si>
  <si>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</si>
  <si>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</si>
  <si>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</si>
  <si>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</si>
  <si>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</si>
  <si>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</si>
  <si>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</si>
  <si>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</si>
  <si>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</si>
  <si>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</si>
  <si>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</si>
  <si>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</si>
  <si>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</si>
  <si>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</si>
  <si>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</si>
  <si>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</si>
  <si>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</si>
  <si>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</si>
  <si>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</si>
  <si>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</si>
  <si>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</si>
  <si>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</si>
  <si>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</si>
  <si>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FREDDIE HERNANDEZ SOTO</t>
  </si>
  <si>
    <t>REGISTRADOR</t>
  </si>
  <si>
    <t>FHS/BMM/gep</t>
  </si>
  <si>
    <t>1999-2000</t>
  </si>
  <si>
    <t>1996-97</t>
  </si>
  <si>
    <t>1997-98</t>
  </si>
  <si>
    <t>1998-99</t>
  </si>
  <si>
    <t>2002-2003</t>
  </si>
  <si>
    <t>2000-2001</t>
  </si>
  <si>
    <t>2001-2002</t>
  </si>
  <si>
    <t>2003-2004</t>
  </si>
  <si>
    <t>2004-2005</t>
  </si>
  <si>
    <t>MH</t>
  </si>
  <si>
    <t>2005-2006</t>
  </si>
  <si>
    <t>2006-2007</t>
  </si>
  <si>
    <t>2007-2008</t>
  </si>
  <si>
    <t>2008-2009</t>
  </si>
  <si>
    <t>2009-2010</t>
  </si>
  <si>
    <t>2010-2011</t>
  </si>
  <si>
    <t>2011-2012</t>
  </si>
  <si>
    <t xml:space="preserve">    Agricultura General</t>
  </si>
  <si>
    <t xml:space="preserve">    Agronegocios</t>
  </si>
  <si>
    <t xml:space="preserve">    Suelos</t>
  </si>
  <si>
    <t xml:space="preserve">    Horticultura</t>
  </si>
  <si>
    <t xml:space="preserve">    Industria Pecuaria</t>
  </si>
  <si>
    <t xml:space="preserve">    Agronomía</t>
  </si>
  <si>
    <t xml:space="preserve">    Tecnología Mecánico Agrícola</t>
  </si>
  <si>
    <t>Ingeniería</t>
  </si>
  <si>
    <t xml:space="preserve">    Ingeniería Civil</t>
  </si>
  <si>
    <t xml:space="preserve">    Ingeniería Computadoras</t>
  </si>
  <si>
    <t xml:space="preserve">    Ingeniería Industrial</t>
  </si>
  <si>
    <t xml:space="preserve">    Ingeniería Eléctrica</t>
  </si>
  <si>
    <t xml:space="preserve">    Ingeniería Mecánica</t>
  </si>
  <si>
    <t xml:space="preserve">    Ingeniería Química</t>
  </si>
  <si>
    <t>Doctorado</t>
  </si>
  <si>
    <t xml:space="preserve">    Agro-Negocios</t>
  </si>
  <si>
    <t>Categorías:</t>
  </si>
  <si>
    <t>Adjuntas</t>
  </si>
  <si>
    <t/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</si>
  <si>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</si>
  <si>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</si>
  <si>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</si>
  <si>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</si>
  <si>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</si>
  <si>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</si>
  <si>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</si>
  <si>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</si>
  <si>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</si>
  <si>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Cabo Rojo</t>
  </si>
  <si>
    <t>Caguas</t>
  </si>
  <si>
    <t>Camuy</t>
  </si>
  <si>
    <t>Carolina</t>
  </si>
  <si>
    <t>Cataño</t>
  </si>
  <si>
    <t>Cayey</t>
  </si>
  <si>
    <t>Ceiba</t>
  </si>
  <si>
    <t>Ciales</t>
  </si>
  <si>
    <t>Cidra</t>
  </si>
  <si>
    <t>Coamo</t>
  </si>
  <si>
    <t>Corozal</t>
  </si>
  <si>
    <t>Dorado</t>
  </si>
  <si>
    <t>Fajardo</t>
  </si>
  <si>
    <t>Florida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</si>
  <si>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</si>
  <si>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</si>
  <si>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</si>
  <si>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</si>
  <si>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</si>
  <si>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</si>
  <si>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</si>
  <si>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</si>
  <si>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</si>
  <si>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</si>
  <si>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</si>
  <si>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</si>
  <si>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</si>
  <si>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Piedras</t>
  </si>
  <si>
    <t>Loiza</t>
  </si>
  <si>
    <t>Luquillo</t>
  </si>
  <si>
    <t>Maricao</t>
  </si>
  <si>
    <t>Maunabo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</si>
  <si>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</si>
  <si>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</si>
  <si>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</si>
  <si>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</si>
  <si>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</si>
  <si>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</si>
  <si>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</si>
  <si>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</si>
  <si>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</si>
  <si>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Sabana Grande</t>
  </si>
  <si>
    <t>Salinas</t>
  </si>
  <si>
    <t>San Juan</t>
  </si>
  <si>
    <t>San Lorenzo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</si>
  <si>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</si>
  <si>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</si>
  <si>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</si>
  <si>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</si>
  <si>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</si>
  <si>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</si>
  <si>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</si>
  <si>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</si>
  <si>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</si>
  <si>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</si>
  <si>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</si>
  <si>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Total Por Pueblos</t>
  </si>
  <si>
    <t>Artes y Ciencias</t>
  </si>
  <si>
    <t>Colombia</t>
  </si>
  <si>
    <t>Costa Rica</t>
  </si>
  <si>
    <t>Ecuador</t>
  </si>
  <si>
    <t>DISTRIBUCIÓN DE GRADUANDOS POR PUEBLO</t>
  </si>
  <si>
    <t>Bayamón</t>
  </si>
  <si>
    <t>Canóvanas</t>
  </si>
  <si>
    <t>Comerío</t>
  </si>
  <si>
    <t>Guánica</t>
  </si>
  <si>
    <t>Las Marías</t>
  </si>
  <si>
    <t>Manatí</t>
  </si>
  <si>
    <t>Mayagüez</t>
  </si>
  <si>
    <t>Rincón</t>
  </si>
  <si>
    <t>Río Grande</t>
  </si>
  <si>
    <t>Río Piedras</t>
  </si>
  <si>
    <t>San Germán</t>
  </si>
  <si>
    <t>San Sebastián</t>
  </si>
  <si>
    <t>Total De Graduandos</t>
  </si>
  <si>
    <t>DISTRIBUCIÓN DE EXTRANJEROS EN LA CLASE GRADUANDA</t>
  </si>
  <si>
    <t>PAÍS DE ORIGEN</t>
  </si>
  <si>
    <t>PAÍS</t>
  </si>
  <si>
    <t>Ciencias 
Agrícolas</t>
  </si>
  <si>
    <t>ADEM</t>
  </si>
  <si>
    <t>Haití</t>
  </si>
  <si>
    <t>México</t>
  </si>
  <si>
    <t>Perú</t>
  </si>
  <si>
    <t>República Dominicana</t>
  </si>
  <si>
    <t>TOTALES SUBGRADUADOS</t>
  </si>
  <si>
    <t>GRAN TOTAL</t>
  </si>
  <si>
    <t>CIENCIAS  AGRÍCOLAS</t>
  </si>
  <si>
    <t xml:space="preserve">    Ciencias Agrícolas (General)</t>
  </si>
  <si>
    <t xml:space="preserve">    Economía Agrícola</t>
  </si>
  <si>
    <t xml:space="preserve">    Educación Agrícola</t>
  </si>
  <si>
    <t xml:space="preserve">    Extensión Agrícola</t>
  </si>
  <si>
    <t xml:space="preserve">    Tecn. Mecánico Agrícola</t>
  </si>
  <si>
    <t>INGENIERÍA</t>
  </si>
  <si>
    <t>ARTES Y CIENCIAS</t>
  </si>
  <si>
    <t>CIENCIAS</t>
  </si>
  <si>
    <t xml:space="preserve">    Biología</t>
  </si>
  <si>
    <t xml:space="preserve">    Biotecnología Industrial</t>
  </si>
  <si>
    <t xml:space="preserve">    Ciencias Físicas</t>
  </si>
  <si>
    <t xml:space="preserve">    Enfermería</t>
  </si>
  <si>
    <t xml:space="preserve">    Física</t>
  </si>
  <si>
    <t xml:space="preserve">    Geología</t>
  </si>
  <si>
    <t xml:space="preserve">    Matemáticas</t>
  </si>
  <si>
    <t xml:space="preserve">    Matemáticas (Computación)</t>
  </si>
  <si>
    <t xml:space="preserve">    Matemáticas (Educación)</t>
  </si>
  <si>
    <t xml:space="preserve">    Microbiología Industrial</t>
  </si>
  <si>
    <t xml:space="preserve">    Pre-Médica</t>
  </si>
  <si>
    <t xml:space="preserve">    Química</t>
  </si>
  <si>
    <t>ARTES</t>
  </si>
  <si>
    <t xml:space="preserve">    Artes Plásticas</t>
  </si>
  <si>
    <t xml:space="preserve">    Ciencias Políticas</t>
  </si>
  <si>
    <t xml:space="preserve">    Ciencias Sociales</t>
  </si>
  <si>
    <t xml:space="preserve">    Economía</t>
  </si>
  <si>
    <t xml:space="preserve">    Educación Física</t>
  </si>
  <si>
    <t xml:space="preserve">    Educación Física (Arbritraje)</t>
  </si>
  <si>
    <t xml:space="preserve">    Educación Física (Enseñanza)</t>
  </si>
  <si>
    <t xml:space="preserve">    Educación Física (Recreación)</t>
  </si>
  <si>
    <t xml:space="preserve">    Estudios Hispánicos</t>
  </si>
  <si>
    <t xml:space="preserve">    Filosofía</t>
  </si>
  <si>
    <t xml:space="preserve">    Historia</t>
  </si>
  <si>
    <t xml:space="preserve">    Inglés</t>
  </si>
  <si>
    <t xml:space="preserve">    Literatura Comparada</t>
  </si>
  <si>
    <t xml:space="preserve">    Psicología</t>
  </si>
  <si>
    <t xml:space="preserve">    Sociología</t>
  </si>
  <si>
    <t>ADMINISTRACIÓN DE EMPRESAS</t>
  </si>
  <si>
    <t xml:space="preserve">    Contabilidad</t>
  </si>
  <si>
    <t xml:space="preserve">    Estudios Organizacionales</t>
  </si>
  <si>
    <t xml:space="preserve">    Finanzas</t>
  </si>
  <si>
    <t xml:space="preserve">    Gerencia Industrial</t>
  </si>
  <si>
    <t xml:space="preserve">    Mercadeo</t>
  </si>
  <si>
    <t xml:space="preserve">    Sistema Comp. Información</t>
  </si>
  <si>
    <t>CIENCIAS AGRÍCOLAS</t>
  </si>
  <si>
    <t xml:space="preserve">    Ciencias Marinas</t>
  </si>
  <si>
    <t xml:space="preserve">    Computación Científica</t>
  </si>
  <si>
    <t xml:space="preserve">    Matemáticas (Estadísticas)</t>
  </si>
  <si>
    <t xml:space="preserve">    Matemáticas Aplicadas</t>
  </si>
  <si>
    <t xml:space="preserve">    Sistemas Gerenciales</t>
  </si>
  <si>
    <t xml:space="preserve">    Recursos Humanos</t>
  </si>
  <si>
    <t>DOCTORADO</t>
  </si>
  <si>
    <t xml:space="preserve">    Química Aplicada</t>
  </si>
  <si>
    <t>AÑO ACADÉMICO</t>
  </si>
  <si>
    <t xml:space="preserve">    Educación Física (Arbitraje)</t>
  </si>
  <si>
    <t xml:space="preserve">   H-Honor</t>
  </si>
  <si>
    <t xml:space="preserve">   AH-Alto Honor</t>
  </si>
  <si>
    <t xml:space="preserve">   MH-Máximo Honor</t>
  </si>
  <si>
    <t>DISTRIBUCIÓN DE LA CLASE GRADUANDA</t>
  </si>
  <si>
    <t xml:space="preserve">    Matemáticas Estadísticas</t>
  </si>
  <si>
    <t xml:space="preserve">    Kinesiología</t>
  </si>
  <si>
    <t xml:space="preserve">VERANO </t>
  </si>
  <si>
    <t xml:space="preserve">DICIEMBRE </t>
  </si>
  <si>
    <t xml:space="preserve">MAYO </t>
  </si>
  <si>
    <t>COLEGIOS</t>
  </si>
  <si>
    <t>2012-2013</t>
  </si>
  <si>
    <t>Total De Extranjeros</t>
  </si>
  <si>
    <t xml:space="preserve">DISTRIBUCIÓN DE HONORES </t>
  </si>
  <si>
    <t>Guatemala</t>
  </si>
  <si>
    <t>TOTALES GRADUADOS</t>
  </si>
  <si>
    <t>DOCTORADOS</t>
  </si>
  <si>
    <t>Total</t>
  </si>
  <si>
    <t>Femenino</t>
  </si>
  <si>
    <t>Masculino</t>
  </si>
  <si>
    <t xml:space="preserve">    Protección de Cultivos</t>
  </si>
  <si>
    <t xml:space="preserve">    Agrimensura y Topografía</t>
  </si>
  <si>
    <t xml:space="preserve">    Lengua y Literatura Francesa</t>
  </si>
  <si>
    <t xml:space="preserve">    Teoría del Arte </t>
  </si>
  <si>
    <t xml:space="preserve">    Administración de Oficinas</t>
  </si>
  <si>
    <t xml:space="preserve">    Ingeniería de Computadoras</t>
  </si>
  <si>
    <t xml:space="preserve">    Educación en Inglés</t>
  </si>
  <si>
    <t xml:space="preserve">    Administración de Empresas (General)</t>
  </si>
  <si>
    <t xml:space="preserve">    Ciencias del Suelo</t>
  </si>
  <si>
    <t xml:space="preserve">    Protección y Cultivos</t>
  </si>
  <si>
    <t xml:space="preserve">    Lengua y Lite. Francesa</t>
  </si>
  <si>
    <t xml:space="preserve">    Adm. de Empresas (General)</t>
  </si>
  <si>
    <t>Sub-Total</t>
  </si>
  <si>
    <t>2013-2014</t>
  </si>
  <si>
    <t>AÑO ACADÉMICO 2013-2014</t>
  </si>
  <si>
    <t>Argentina</t>
  </si>
  <si>
    <t>Honduras</t>
  </si>
  <si>
    <t>Suiza</t>
  </si>
  <si>
    <t xml:space="preserve">    CIENCIAS</t>
  </si>
  <si>
    <t xml:space="preserve">    ARTES</t>
  </si>
  <si>
    <t>TOTAL DE ARTES Y CIENCIAS</t>
  </si>
  <si>
    <t>TOTAL DE CIENCIAS AGRÍCOLAS</t>
  </si>
  <si>
    <t>TOTAL DE INGENIERÍA</t>
  </si>
  <si>
    <t>TOTAL DE CIENCIAS</t>
  </si>
  <si>
    <t>TOTAL DE ARTES</t>
  </si>
  <si>
    <t>TOTAL DE ADMINISTRACIÓN DE EMPRESAS</t>
  </si>
  <si>
    <t>SUBGRADUADOS</t>
  </si>
  <si>
    <t>GRADUADOS</t>
  </si>
  <si>
    <t>TOTAL DE SUBGRADUADOS</t>
  </si>
  <si>
    <t>TOTAL DE DOCTORADO</t>
  </si>
  <si>
    <t>TOTAL DE GRADUADOS</t>
  </si>
  <si>
    <t xml:space="preserve">    Ciencias Ing. Info. Computación</t>
  </si>
  <si>
    <t xml:space="preserve">    Ciencias Ing. Info. y La Comp.</t>
  </si>
  <si>
    <t>Programa
Graduado</t>
  </si>
  <si>
    <t>1914-1924</t>
  </si>
  <si>
    <t>DÉCADA</t>
  </si>
  <si>
    <t>1924-1934</t>
  </si>
  <si>
    <t>1934-1944</t>
  </si>
  <si>
    <t>1944-1954</t>
  </si>
  <si>
    <t>1954-1964</t>
  </si>
  <si>
    <t>1964-1974</t>
  </si>
  <si>
    <t>1974-1984</t>
  </si>
  <si>
    <t>1984-1994</t>
  </si>
  <si>
    <t>1994-2004</t>
  </si>
  <si>
    <t>2004-2014</t>
  </si>
  <si>
    <t xml:space="preserve">    Ciencias y Tec. de Alimentos</t>
  </si>
  <si>
    <t xml:space="preserve">    Ciencias Agrícolas, subgraduado</t>
  </si>
  <si>
    <t xml:space="preserve">    Ingeniería, subgraduado</t>
  </si>
  <si>
    <t xml:space="preserve">    Administración de Empresas, subgraduado</t>
  </si>
  <si>
    <t xml:space="preserve">    Ciencias Agrícolas, graduado</t>
  </si>
  <si>
    <t xml:space="preserve">    Artes y Ciencias, graduado</t>
  </si>
  <si>
    <t xml:space="preserve">    Ingeniería, graduado</t>
  </si>
  <si>
    <t xml:space="preserve">    Administración de Empresas, graduado</t>
  </si>
  <si>
    <t xml:space="preserve">    Doctorado</t>
  </si>
  <si>
    <t xml:space="preserve">    Artes y Ciencias, subgraduado</t>
  </si>
  <si>
    <t>EXTRANJEROS</t>
  </si>
  <si>
    <t>RESIDENTES</t>
  </si>
  <si>
    <t>DISTRIBUCIÓN DE GRADUANDOS POR EXTRANJEROS VS. RESIDENTES</t>
  </si>
  <si>
    <t xml:space="preserve">    Ciencias Agrícolas</t>
  </si>
  <si>
    <t xml:space="preserve">    Ingeniería</t>
  </si>
  <si>
    <t xml:space="preserve">    Artes y Ciencias</t>
  </si>
  <si>
    <t xml:space="preserve">    Administración de Empresas</t>
  </si>
  <si>
    <t>NO EXTRANJEROS</t>
  </si>
  <si>
    <t xml:space="preserve">    Ciencias de la Computación</t>
  </si>
  <si>
    <t xml:space="preserve">    Sistemas Comp. de Información</t>
  </si>
  <si>
    <t xml:space="preserve">    Ing. de Computadoras</t>
  </si>
  <si>
    <t xml:space="preserve">    Sistema Comp. de Información</t>
  </si>
  <si>
    <t xml:space="preserve">    Ciencias Tecnología de Alimentos</t>
  </si>
  <si>
    <t>Administración de Empresas</t>
  </si>
  <si>
    <t>Ciencias Agrícolas</t>
  </si>
  <si>
    <t>DECANATO DE ASUNTOS ACADÉMICOS</t>
  </si>
  <si>
    <t>OFICINA DE REGISTRADURÍA</t>
  </si>
  <si>
    <t>DISTRIBUCIÓN DE CLASES GRADUADAS POR DÉCADAS Y AÑOS</t>
  </si>
  <si>
    <t>BRISEIDA MELÉNDEZ MARRERO</t>
  </si>
  <si>
    <t>REGISTRADORA</t>
  </si>
  <si>
    <t>COLEGIO Y PROGRAMAS DE ESTUDIO</t>
  </si>
  <si>
    <t>COLEGIO</t>
  </si>
  <si>
    <t>Nota: Estos datos incluyen los doctorados.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</si>
</sst>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90">
    <font>
      <sz val="11"/>
      <name val="Calibri Light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Rounded MT Bold"/>
      <family val="2"/>
    </font>
    <font>
      <b/>
      <u val="single"/>
      <sz val="10"/>
      <name val="Arial Rounded MT Bold"/>
      <family val="2"/>
    </font>
    <font>
      <b/>
      <sz val="8"/>
      <name val="Arial Rounded MT Bold"/>
      <family val="2"/>
    </font>
    <font>
      <b/>
      <i/>
      <sz val="12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b/>
      <sz val="11"/>
      <name val="Calibri Light"/>
      <family val="2"/>
    </font>
    <font>
      <sz val="12"/>
      <name val="Calibri Light"/>
      <family val="2"/>
    </font>
    <font>
      <sz val="10"/>
      <name val="Calibri Light"/>
      <family val="2"/>
    </font>
    <font>
      <b/>
      <i/>
      <sz val="16"/>
      <name val="Calibri Light"/>
      <family val="2"/>
    </font>
    <font>
      <b/>
      <sz val="13"/>
      <name val="Calibri Light"/>
      <family val="2"/>
    </font>
    <font>
      <sz val="13"/>
      <name val="Calibri Light"/>
      <family val="2"/>
    </font>
    <font>
      <b/>
      <sz val="16"/>
      <name val="Calibri Light"/>
      <family val="2"/>
    </font>
    <font>
      <b/>
      <sz val="14"/>
      <name val="Calibri Light"/>
      <family val="2"/>
    </font>
    <font>
      <b/>
      <sz val="9"/>
      <name val="Calibri Light"/>
      <family val="2"/>
    </font>
    <font>
      <sz val="10"/>
      <color indexed="8"/>
      <name val="Calibri Light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 Light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 Light"/>
      <family val="2"/>
    </font>
    <font>
      <b/>
      <sz val="11"/>
      <color indexed="17"/>
      <name val="Calibri Light"/>
      <family val="2"/>
    </font>
    <font>
      <sz val="11"/>
      <color indexed="8"/>
      <name val="Calibri Light"/>
      <family val="2"/>
    </font>
    <font>
      <b/>
      <sz val="9"/>
      <color indexed="8"/>
      <name val="Calibri Light"/>
      <family val="2"/>
    </font>
    <font>
      <b/>
      <sz val="12"/>
      <color indexed="8"/>
      <name val="Calibri"/>
      <family val="2"/>
    </font>
    <font>
      <b/>
      <sz val="10"/>
      <color indexed="8"/>
      <name val="Calibri Light"/>
      <family val="2"/>
    </font>
    <font>
      <sz val="11"/>
      <color indexed="9"/>
      <name val="Calibri Light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17"/>
      <name val="Calibri Light"/>
      <family val="2"/>
    </font>
    <font>
      <b/>
      <sz val="13"/>
      <color indexed="8"/>
      <name val="Calibri Light"/>
      <family val="2"/>
    </font>
    <font>
      <b/>
      <sz val="13"/>
      <color indexed="17"/>
      <name val="Calibri Light"/>
      <family val="2"/>
    </font>
    <font>
      <sz val="13"/>
      <color indexed="8"/>
      <name val="Calibri Light"/>
      <family val="2"/>
    </font>
    <font>
      <sz val="13"/>
      <color indexed="8"/>
      <name val="Calibri"/>
      <family val="2"/>
    </font>
    <font>
      <b/>
      <sz val="15"/>
      <color indexed="17"/>
      <name val="Calibri Light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 Light"/>
      <family val="0"/>
    </font>
    <font>
      <b/>
      <sz val="16"/>
      <color indexed="8"/>
      <name val="Calibri Light"/>
      <family val="0"/>
    </font>
    <font>
      <b/>
      <sz val="14"/>
      <color indexed="8"/>
      <name val="Calibri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 Light"/>
      <family val="2"/>
    </font>
    <font>
      <sz val="11"/>
      <color rgb="FFFF0000"/>
      <name val="Calibri"/>
      <family val="2"/>
    </font>
    <font>
      <b/>
      <sz val="11"/>
      <color theme="1"/>
      <name val="Calibri Light"/>
      <family val="2"/>
    </font>
    <font>
      <b/>
      <sz val="11"/>
      <color rgb="FF009900"/>
      <name val="Calibri Light"/>
      <family val="2"/>
    </font>
    <font>
      <sz val="11"/>
      <color theme="1"/>
      <name val="Calibri Light"/>
      <family val="2"/>
    </font>
    <font>
      <b/>
      <sz val="9"/>
      <color theme="1"/>
      <name val="Calibri Light"/>
      <family val="2"/>
    </font>
    <font>
      <b/>
      <sz val="11"/>
      <color rgb="FF00B050"/>
      <name val="Calibri Light"/>
      <family val="2"/>
    </font>
    <font>
      <b/>
      <sz val="12"/>
      <color theme="1"/>
      <name val="Calibri"/>
      <family val="2"/>
    </font>
    <font>
      <b/>
      <sz val="10"/>
      <color theme="1"/>
      <name val="Calibri Light"/>
      <family val="2"/>
    </font>
    <font>
      <sz val="11"/>
      <color theme="0"/>
      <name val="Calibri Light"/>
      <family val="2"/>
    </font>
    <font>
      <b/>
      <sz val="11"/>
      <color theme="1"/>
      <name val="Calibri"/>
      <family val="2"/>
    </font>
    <font>
      <b/>
      <sz val="12"/>
      <color rgb="FF009900"/>
      <name val="Calibri Light"/>
      <family val="2"/>
    </font>
    <font>
      <b/>
      <sz val="13"/>
      <color theme="1"/>
      <name val="Calibri Light"/>
      <family val="2"/>
    </font>
    <font>
      <b/>
      <sz val="13"/>
      <color rgb="FF009900"/>
      <name val="Calibri Light"/>
      <family val="2"/>
    </font>
    <font>
      <sz val="13"/>
      <color theme="1"/>
      <name val="Calibri Light"/>
      <family val="2"/>
    </font>
    <font>
      <sz val="13"/>
      <color theme="1"/>
      <name val="Calibri"/>
      <family val="2"/>
    </font>
    <font>
      <b/>
      <sz val="12"/>
      <color rgb="FF00B050"/>
      <name val="Calibri Light"/>
      <family val="2"/>
    </font>
    <font>
      <b/>
      <sz val="13"/>
      <color rgb="FF00B050"/>
      <name val="Calibri Light"/>
      <family val="2"/>
    </font>
    <font>
      <b/>
      <sz val="13"/>
      <color rgb="FF006600"/>
      <name val="Calibri Light"/>
      <family val="2"/>
    </font>
    <font>
      <b/>
      <sz val="12"/>
      <color rgb="FF006600"/>
      <name val="Calibri Light"/>
      <family val="2"/>
    </font>
    <font>
      <b/>
      <sz val="15"/>
      <color rgb="FF0066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009900"/>
      </top>
      <bottom style="double">
        <color rgb="FF009900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>
        <color rgb="FFB2B2B2"/>
      </top>
      <bottom/>
    </border>
    <border>
      <left/>
      <right/>
      <top/>
      <bottom style="thin">
        <color rgb="FF009900"/>
      </bottom>
    </border>
    <border>
      <left style="thin">
        <color rgb="FFB2B2B2"/>
      </left>
      <right/>
      <top/>
      <bottom/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/>
      <top style="thin">
        <color rgb="FFB2B2B2"/>
      </top>
      <bottom style="thin">
        <color rgb="FF009900"/>
      </bottom>
    </border>
    <border>
      <left/>
      <right/>
      <top style="thin">
        <color rgb="FFB2B2B2"/>
      </top>
      <bottom style="thin">
        <color rgb="FF009900"/>
      </bottom>
    </border>
    <border>
      <left/>
      <right style="thin">
        <color rgb="FFB2B2B2"/>
      </right>
      <top style="thin">
        <color rgb="FFB2B2B2"/>
      </top>
      <bottom style="thin">
        <color rgb="FF009900"/>
      </bottom>
    </border>
    <border>
      <left/>
      <right/>
      <top/>
      <bottom style="thick">
        <color rgb="FF008000"/>
      </bottom>
    </border>
    <border>
      <left/>
      <right/>
      <top/>
      <bottom style="thick">
        <color rgb="FF009900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10" fillId="0" borderId="0">
      <alignment/>
      <protection/>
    </xf>
    <xf numFmtId="0" fontId="14" fillId="32" borderId="7" applyNumberFormat="0" applyAlignment="0" applyProtection="0"/>
    <xf numFmtId="0" fontId="67" fillId="27" borderId="8" applyNumberFormat="0" applyAlignment="0" applyProtection="0"/>
    <xf numFmtId="9" fontId="5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5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71" fillId="33" borderId="0" xfId="20" applyFont="1" applyFill="1" applyAlignment="1">
      <alignment horizontal="left"/>
    </xf>
    <xf numFmtId="0" fontId="72" fillId="33" borderId="0" xfId="20" applyFont="1" applyFill="1" applyBorder="1" applyAlignment="1">
      <alignment horizontal="center"/>
    </xf>
    <xf numFmtId="37" fontId="73" fillId="0" borderId="0" xfId="19" applyNumberFormat="1" applyFont="1" applyFill="1" applyBorder="1" applyAlignment="1" applyProtection="1">
      <alignment horizontal="center" vertical="center"/>
      <protection locked="0"/>
    </xf>
    <xf numFmtId="37" fontId="73" fillId="0" borderId="0" xfId="18" applyNumberFormat="1" applyFont="1" applyFill="1" applyBorder="1" applyAlignment="1" applyProtection="1">
      <alignment horizontal="center" vertical="center"/>
      <protection locked="0"/>
    </xf>
    <xf numFmtId="37" fontId="73" fillId="0" borderId="0" xfId="17" applyNumberFormat="1" applyFont="1" applyFill="1" applyBorder="1" applyAlignment="1" applyProtection="1">
      <alignment horizontal="center" vertical="center"/>
      <protection locked="0"/>
    </xf>
    <xf numFmtId="37" fontId="73" fillId="0" borderId="0" xfId="19" applyNumberFormat="1" applyFont="1" applyFill="1" applyAlignment="1" applyProtection="1">
      <alignment horizontal="center" vertical="center"/>
      <protection locked="0"/>
    </xf>
    <xf numFmtId="37" fontId="73" fillId="0" borderId="0" xfId="18" applyNumberFormat="1" applyFont="1" applyFill="1" applyAlignment="1" applyProtection="1">
      <alignment horizontal="center" vertical="center"/>
      <protection locked="0"/>
    </xf>
    <xf numFmtId="37" fontId="73" fillId="0" borderId="0" xfId="17" applyNumberFormat="1" applyFont="1" applyFill="1" applyAlignment="1" applyProtection="1">
      <alignment horizontal="center" vertical="center"/>
      <protection locked="0"/>
    </xf>
    <xf numFmtId="0" fontId="73" fillId="0" borderId="0" xfId="19" applyFont="1" applyFill="1" applyAlignment="1" applyProtection="1">
      <alignment horizontal="center" vertical="center"/>
      <protection locked="0"/>
    </xf>
    <xf numFmtId="0" fontId="73" fillId="0" borderId="0" xfId="18" applyFont="1" applyFill="1" applyAlignment="1" applyProtection="1">
      <alignment horizontal="center" vertical="center"/>
      <protection locked="0"/>
    </xf>
    <xf numFmtId="0" fontId="73" fillId="0" borderId="0" xfId="17" applyFont="1" applyFill="1" applyAlignment="1" applyProtection="1">
      <alignment horizontal="center" vertical="center"/>
      <protection locked="0"/>
    </xf>
    <xf numFmtId="0" fontId="73" fillId="0" borderId="0" xfId="19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/>
    </xf>
    <xf numFmtId="0" fontId="73" fillId="0" borderId="11" xfId="19" applyFont="1" applyFill="1" applyBorder="1" applyAlignment="1" applyProtection="1">
      <alignment horizontal="center"/>
      <protection locked="0"/>
    </xf>
    <xf numFmtId="0" fontId="73" fillId="0" borderId="11" xfId="18" applyFont="1" applyFill="1" applyBorder="1" applyAlignment="1" applyProtection="1">
      <alignment horizontal="center"/>
      <protection locked="0"/>
    </xf>
    <xf numFmtId="0" fontId="73" fillId="0" borderId="11" xfId="17" applyFont="1" applyFill="1" applyBorder="1" applyAlignment="1" applyProtection="1">
      <alignment horizontal="center"/>
      <protection locked="0"/>
    </xf>
    <xf numFmtId="37" fontId="73" fillId="0" borderId="12" xfId="20" applyNumberFormat="1" applyFont="1" applyFill="1" applyBorder="1" applyAlignment="1" applyProtection="1">
      <alignment horizontal="center" vertical="center"/>
      <protection locked="0"/>
    </xf>
    <xf numFmtId="37" fontId="73" fillId="0" borderId="12" xfId="19" applyNumberFormat="1" applyFont="1" applyFill="1" applyBorder="1" applyAlignment="1" applyProtection="1">
      <alignment horizontal="center" vertical="center"/>
      <protection locked="0"/>
    </xf>
    <xf numFmtId="37" fontId="73" fillId="0" borderId="12" xfId="18" applyNumberFormat="1" applyFont="1" applyFill="1" applyBorder="1" applyAlignment="1" applyProtection="1">
      <alignment horizontal="center" vertical="center"/>
      <protection locked="0"/>
    </xf>
    <xf numFmtId="37" fontId="73" fillId="0" borderId="12" xfId="17" applyNumberFormat="1" applyFont="1" applyFill="1" applyBorder="1" applyAlignment="1" applyProtection="1">
      <alignment horizontal="center" vertical="center"/>
      <protection locked="0"/>
    </xf>
    <xf numFmtId="37" fontId="73" fillId="0" borderId="12" xfId="16" applyNumberFormat="1" applyFont="1" applyFill="1" applyBorder="1" applyAlignment="1" applyProtection="1">
      <alignment horizontal="center" vertical="center"/>
      <protection locked="0"/>
    </xf>
    <xf numFmtId="37" fontId="73" fillId="0" borderId="12" xfId="15" applyNumberFormat="1" applyFont="1" applyFill="1" applyBorder="1" applyAlignment="1" applyProtection="1">
      <alignment horizontal="center" vertical="center"/>
      <protection locked="0"/>
    </xf>
    <xf numFmtId="37" fontId="73" fillId="0" borderId="13" xfId="15" applyNumberFormat="1" applyFont="1" applyFill="1" applyBorder="1" applyAlignment="1" applyProtection="1">
      <alignment horizontal="center" vertical="center"/>
      <protection locked="0"/>
    </xf>
    <xf numFmtId="37" fontId="72" fillId="0" borderId="12" xfId="0" applyNumberFormat="1" applyFont="1" applyFill="1" applyBorder="1" applyAlignment="1" applyProtection="1">
      <alignment horizontal="center" vertical="center"/>
      <protection/>
    </xf>
    <xf numFmtId="37" fontId="10" fillId="0" borderId="12" xfId="0" applyNumberFormat="1" applyFont="1" applyFill="1" applyBorder="1" applyAlignment="1" applyProtection="1">
      <alignment horizontal="center" vertical="center"/>
      <protection/>
    </xf>
    <xf numFmtId="3" fontId="72" fillId="0" borderId="0" xfId="20" applyNumberFormat="1" applyFont="1" applyFill="1" applyAlignment="1">
      <alignment horizontal="center" vertical="center"/>
    </xf>
    <xf numFmtId="3" fontId="71" fillId="33" borderId="9" xfId="60" applyNumberFormat="1" applyFont="1" applyFill="1" applyAlignment="1">
      <alignment horizontal="center" vertical="center"/>
    </xf>
    <xf numFmtId="3" fontId="73" fillId="0" borderId="0" xfId="20" applyNumberFormat="1" applyFont="1" applyFill="1" applyBorder="1" applyAlignment="1">
      <alignment horizontal="center" vertical="center"/>
    </xf>
    <xf numFmtId="9" fontId="0" fillId="0" borderId="0" xfId="58" applyFont="1" applyAlignment="1">
      <alignment horizontal="center"/>
    </xf>
    <xf numFmtId="0" fontId="71" fillId="13" borderId="0" xfId="20" applyFont="1" applyFill="1" applyAlignment="1">
      <alignment horizontal="left"/>
    </xf>
    <xf numFmtId="0" fontId="74" fillId="13" borderId="0" xfId="20" applyFont="1" applyFill="1" applyBorder="1" applyAlignment="1">
      <alignment horizontal="center"/>
    </xf>
    <xf numFmtId="3" fontId="71" fillId="13" borderId="9" xfId="60" applyNumberFormat="1" applyFont="1" applyFill="1" applyAlignment="1">
      <alignment horizontal="center" vertical="center"/>
    </xf>
    <xf numFmtId="9" fontId="71" fillId="13" borderId="9" xfId="58" applyFont="1" applyFill="1" applyBorder="1" applyAlignment="1">
      <alignment horizontal="center" vertical="center"/>
    </xf>
    <xf numFmtId="0" fontId="71" fillId="12" borderId="0" xfId="20" applyFont="1" applyFill="1" applyAlignment="1">
      <alignment horizontal="left"/>
    </xf>
    <xf numFmtId="0" fontId="0" fillId="12" borderId="0" xfId="0" applyFont="1" applyFill="1" applyAlignment="1">
      <alignment/>
    </xf>
    <xf numFmtId="0" fontId="74" fillId="12" borderId="0" xfId="20" applyFont="1" applyFill="1" applyBorder="1" applyAlignment="1">
      <alignment horizontal="center"/>
    </xf>
    <xf numFmtId="3" fontId="71" fillId="12" borderId="9" xfId="6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0" fillId="0" borderId="0" xfId="20" applyNumberFormat="1" applyFont="1" applyFill="1" applyAlignment="1">
      <alignment horizontal="center" vertical="center"/>
    </xf>
    <xf numFmtId="9" fontId="0" fillId="0" borderId="0" xfId="58" applyFont="1" applyFill="1" applyAlignment="1">
      <alignment horizontal="center" vertical="center"/>
    </xf>
    <xf numFmtId="9" fontId="71" fillId="12" borderId="9" xfId="58" applyFont="1" applyFill="1" applyBorder="1" applyAlignment="1">
      <alignment horizontal="center"/>
    </xf>
    <xf numFmtId="0" fontId="54" fillId="0" borderId="14" xfId="19" applyFill="1" applyBorder="1" applyAlignment="1" applyProtection="1">
      <alignment horizontal="center"/>
      <protection locked="0"/>
    </xf>
    <xf numFmtId="0" fontId="54" fillId="0" borderId="14" xfId="16" applyFill="1" applyBorder="1" applyAlignment="1" applyProtection="1">
      <alignment horizontal="centerContinuous"/>
      <protection locked="0"/>
    </xf>
    <xf numFmtId="0" fontId="54" fillId="0" borderId="0" xfId="19" applyFill="1" applyBorder="1" applyAlignment="1" applyProtection="1">
      <alignment horizontal="center"/>
      <protection locked="0"/>
    </xf>
    <xf numFmtId="0" fontId="54" fillId="0" borderId="0" xfId="16" applyFill="1" applyBorder="1" applyAlignment="1" applyProtection="1">
      <alignment horizontal="centerContinuous"/>
      <protection locked="0"/>
    </xf>
    <xf numFmtId="0" fontId="54" fillId="0" borderId="0" xfId="19" applyNumberFormat="1" applyFill="1" applyBorder="1" applyAlignment="1" applyProtection="1">
      <alignment horizontal="center"/>
      <protection locked="0"/>
    </xf>
    <xf numFmtId="0" fontId="54" fillId="0" borderId="14" xfId="16" applyFill="1" applyBorder="1" applyAlignment="1" applyProtection="1">
      <alignment horizontal="center"/>
      <protection locked="0"/>
    </xf>
    <xf numFmtId="0" fontId="54" fillId="0" borderId="0" xfId="16" applyFill="1" applyBorder="1" applyAlignment="1" applyProtection="1">
      <alignment horizontal="center"/>
      <protection locked="0"/>
    </xf>
    <xf numFmtId="37" fontId="69" fillId="10" borderId="9" xfId="60" applyNumberFormat="1" applyFill="1" applyAlignment="1" applyProtection="1">
      <alignment horizontal="center" vertical="center"/>
      <protection/>
    </xf>
    <xf numFmtId="37" fontId="69" fillId="33" borderId="9" xfId="60" applyNumberFormat="1" applyFill="1" applyAlignment="1" applyProtection="1">
      <alignment horizontal="center" vertical="center"/>
      <protection/>
    </xf>
    <xf numFmtId="37" fontId="71" fillId="10" borderId="9" xfId="60" applyNumberFormat="1" applyFont="1" applyFill="1" applyAlignment="1" applyProtection="1">
      <alignment horizontal="center" vertical="center"/>
      <protection/>
    </xf>
    <xf numFmtId="37" fontId="71" fillId="33" borderId="9" xfId="60" applyNumberFormat="1" applyFont="1" applyFill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1" fillId="33" borderId="0" xfId="20" applyFont="1" applyFill="1" applyBorder="1" applyAlignment="1" applyProtection="1">
      <alignment horizontal="left"/>
      <protection locked="0"/>
    </xf>
    <xf numFmtId="0" fontId="71" fillId="12" borderId="0" xfId="19" applyFont="1" applyFill="1" applyBorder="1" applyAlignment="1" applyProtection="1">
      <alignment horizontal="left"/>
      <protection locked="0"/>
    </xf>
    <xf numFmtId="0" fontId="71" fillId="3" borderId="0" xfId="18" applyFont="1" applyFill="1" applyBorder="1" applyAlignment="1" applyProtection="1">
      <alignment horizontal="left"/>
      <protection locked="0"/>
    </xf>
    <xf numFmtId="0" fontId="71" fillId="10" borderId="0" xfId="17" applyFont="1" applyFill="1" applyBorder="1" applyAlignment="1" applyProtection="1">
      <alignment horizontal="left"/>
      <protection locked="0"/>
    </xf>
    <xf numFmtId="0" fontId="72" fillId="33" borderId="0" xfId="20" applyFont="1" applyFill="1" applyBorder="1" applyAlignment="1" applyProtection="1">
      <alignment horizontal="center" vertical="center"/>
      <protection locked="0"/>
    </xf>
    <xf numFmtId="0" fontId="71" fillId="33" borderId="0" xfId="20" applyFont="1" applyFill="1" applyBorder="1" applyAlignment="1" applyProtection="1">
      <alignment horizontal="center" vertical="center"/>
      <protection locked="0"/>
    </xf>
    <xf numFmtId="0" fontId="72" fillId="12" borderId="0" xfId="19" applyFont="1" applyFill="1" applyBorder="1" applyAlignment="1" applyProtection="1">
      <alignment horizontal="center" vertical="center"/>
      <protection locked="0"/>
    </xf>
    <xf numFmtId="0" fontId="71" fillId="12" borderId="0" xfId="19" applyFont="1" applyFill="1" applyBorder="1" applyAlignment="1" applyProtection="1">
      <alignment horizontal="center" vertical="center"/>
      <protection locked="0"/>
    </xf>
    <xf numFmtId="0" fontId="72" fillId="3" borderId="0" xfId="18" applyFont="1" applyFill="1" applyBorder="1" applyAlignment="1" applyProtection="1">
      <alignment horizontal="center" vertical="center"/>
      <protection locked="0"/>
    </xf>
    <xf numFmtId="0" fontId="71" fillId="3" borderId="0" xfId="18" applyFont="1" applyFill="1" applyBorder="1" applyAlignment="1" applyProtection="1">
      <alignment horizontal="center" vertical="center"/>
      <protection locked="0"/>
    </xf>
    <xf numFmtId="0" fontId="72" fillId="10" borderId="0" xfId="17" applyFont="1" applyFill="1" applyBorder="1" applyAlignment="1" applyProtection="1">
      <alignment horizontal="center" vertical="center"/>
      <protection locked="0"/>
    </xf>
    <xf numFmtId="0" fontId="71" fillId="10" borderId="0" xfId="17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71" fillId="12" borderId="0" xfId="19" applyFont="1" applyFill="1" applyBorder="1" applyAlignment="1" applyProtection="1">
      <alignment horizontal="center"/>
      <protection locked="0"/>
    </xf>
    <xf numFmtId="0" fontId="71" fillId="3" borderId="0" xfId="18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71" fillId="33" borderId="0" xfId="2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3" fontId="72" fillId="0" borderId="0" xfId="20" applyNumberFormat="1" applyFont="1" applyFill="1" applyAlignment="1" applyProtection="1">
      <alignment horizontal="center" vertical="center"/>
      <protection locked="0"/>
    </xf>
    <xf numFmtId="3" fontId="0" fillId="0" borderId="0" xfId="20" applyNumberFormat="1" applyFont="1" applyFill="1" applyAlignment="1" applyProtection="1">
      <alignment horizontal="center" vertical="center"/>
      <protection locked="0"/>
    </xf>
    <xf numFmtId="37" fontId="11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72" fillId="33" borderId="0" xfId="20" applyFont="1" applyFill="1" applyBorder="1" applyAlignment="1" applyProtection="1">
      <alignment horizontal="center" vertical="center"/>
      <protection/>
    </xf>
    <xf numFmtId="0" fontId="71" fillId="33" borderId="0" xfId="20" applyFont="1" applyFill="1" applyBorder="1" applyAlignment="1" applyProtection="1">
      <alignment horizontal="center" vertical="center"/>
      <protection/>
    </xf>
    <xf numFmtId="0" fontId="72" fillId="12" borderId="0" xfId="19" applyFont="1" applyFill="1" applyBorder="1" applyAlignment="1" applyProtection="1">
      <alignment horizontal="center" vertical="center"/>
      <protection/>
    </xf>
    <xf numFmtId="0" fontId="71" fillId="12" borderId="0" xfId="19" applyFont="1" applyFill="1" applyBorder="1" applyAlignment="1" applyProtection="1">
      <alignment horizontal="center" vertical="center"/>
      <protection/>
    </xf>
    <xf numFmtId="0" fontId="72" fillId="3" borderId="0" xfId="18" applyFont="1" applyFill="1" applyBorder="1" applyAlignment="1" applyProtection="1">
      <alignment horizontal="center" vertical="center"/>
      <protection/>
    </xf>
    <xf numFmtId="0" fontId="71" fillId="3" borderId="0" xfId="18" applyFont="1" applyFill="1" applyBorder="1" applyAlignment="1" applyProtection="1">
      <alignment horizontal="center" vertical="center"/>
      <protection/>
    </xf>
    <xf numFmtId="0" fontId="72" fillId="10" borderId="0" xfId="17" applyFont="1" applyFill="1" applyBorder="1" applyAlignment="1" applyProtection="1">
      <alignment horizontal="center" vertical="center"/>
      <protection/>
    </xf>
    <xf numFmtId="0" fontId="71" fillId="10" borderId="0" xfId="17" applyFont="1" applyFill="1" applyBorder="1" applyAlignment="1" applyProtection="1">
      <alignment horizontal="center" vertical="center"/>
      <protection/>
    </xf>
    <xf numFmtId="37" fontId="73" fillId="0" borderId="0" xfId="20" applyNumberFormat="1" applyFont="1" applyFill="1" applyBorder="1" applyAlignment="1" applyProtection="1">
      <alignment horizontal="center" vertical="center"/>
      <protection/>
    </xf>
    <xf numFmtId="37" fontId="72" fillId="0" borderId="0" xfId="19" applyNumberFormat="1" applyFont="1" applyFill="1" applyBorder="1" applyAlignment="1" applyProtection="1">
      <alignment horizontal="center" vertical="center"/>
      <protection/>
    </xf>
    <xf numFmtId="37" fontId="72" fillId="0" borderId="0" xfId="18" applyNumberFormat="1" applyFont="1" applyFill="1" applyBorder="1" applyAlignment="1" applyProtection="1">
      <alignment horizontal="center" vertical="center"/>
      <protection/>
    </xf>
    <xf numFmtId="37" fontId="72" fillId="33" borderId="9" xfId="60" applyNumberFormat="1" applyFont="1" applyFill="1" applyAlignment="1" applyProtection="1">
      <alignment horizontal="center" vertical="center"/>
      <protection/>
    </xf>
    <xf numFmtId="37" fontId="72" fillId="0" borderId="0" xfId="20" applyNumberFormat="1" applyFont="1" applyFill="1" applyBorder="1" applyAlignment="1" applyProtection="1">
      <alignment horizontal="center" vertical="center"/>
      <protection/>
    </xf>
    <xf numFmtId="37" fontId="72" fillId="0" borderId="0" xfId="17" applyNumberFormat="1" applyFont="1" applyFill="1" applyBorder="1" applyAlignment="1" applyProtection="1">
      <alignment horizontal="center" vertical="center"/>
      <protection/>
    </xf>
    <xf numFmtId="0" fontId="71" fillId="33" borderId="0" xfId="20" applyFont="1" applyFill="1" applyBorder="1" applyAlignment="1" applyProtection="1">
      <alignment horizontal="left"/>
      <protection/>
    </xf>
    <xf numFmtId="0" fontId="71" fillId="12" borderId="0" xfId="19" applyFont="1" applyFill="1" applyBorder="1" applyAlignment="1" applyProtection="1">
      <alignment horizontal="left"/>
      <protection/>
    </xf>
    <xf numFmtId="0" fontId="71" fillId="3" borderId="0" xfId="18" applyFont="1" applyFill="1" applyBorder="1" applyAlignment="1" applyProtection="1">
      <alignment horizontal="left"/>
      <protection/>
    </xf>
    <xf numFmtId="0" fontId="71" fillId="10" borderId="0" xfId="17" applyFont="1" applyFill="1" applyBorder="1" applyAlignment="1" applyProtection="1">
      <alignment horizontal="left"/>
      <protection/>
    </xf>
    <xf numFmtId="0" fontId="71" fillId="10" borderId="0" xfId="17" applyFont="1" applyFill="1" applyBorder="1" applyAlignment="1" applyProtection="1">
      <alignment horizontal="center"/>
      <protection/>
    </xf>
    <xf numFmtId="0" fontId="71" fillId="33" borderId="0" xfId="20" applyFont="1" applyFill="1" applyAlignment="1" applyProtection="1">
      <alignment/>
      <protection/>
    </xf>
    <xf numFmtId="0" fontId="71" fillId="12" borderId="0" xfId="19" applyFont="1" applyFill="1" applyAlignment="1" applyProtection="1">
      <alignment/>
      <protection/>
    </xf>
    <xf numFmtId="0" fontId="71" fillId="3" borderId="0" xfId="18" applyFont="1" applyFill="1" applyAlignment="1" applyProtection="1">
      <alignment/>
      <protection/>
    </xf>
    <xf numFmtId="0" fontId="71" fillId="10" borderId="0" xfId="17" applyFont="1" applyFill="1" applyAlignment="1" applyProtection="1">
      <alignment/>
      <protection/>
    </xf>
    <xf numFmtId="0" fontId="72" fillId="33" borderId="0" xfId="20" applyFont="1" applyFill="1" applyAlignment="1" applyProtection="1">
      <alignment/>
      <protection/>
    </xf>
    <xf numFmtId="0" fontId="72" fillId="12" borderId="0" xfId="19" applyFont="1" applyFill="1" applyAlignment="1" applyProtection="1">
      <alignment/>
      <protection/>
    </xf>
    <xf numFmtId="0" fontId="72" fillId="3" borderId="0" xfId="18" applyFont="1" applyFill="1" applyAlignment="1" applyProtection="1">
      <alignment/>
      <protection/>
    </xf>
    <xf numFmtId="0" fontId="72" fillId="10" borderId="0" xfId="17" applyFont="1" applyFill="1" applyAlignment="1" applyProtection="1">
      <alignment/>
      <protection/>
    </xf>
    <xf numFmtId="37" fontId="72" fillId="0" borderId="0" xfId="20" applyNumberFormat="1" applyFont="1" applyFill="1" applyAlignment="1" applyProtection="1">
      <alignment horizontal="center" vertical="center"/>
      <protection/>
    </xf>
    <xf numFmtId="37" fontId="73" fillId="0" borderId="0" xfId="20" applyNumberFormat="1" applyFont="1" applyFill="1" applyAlignment="1" applyProtection="1">
      <alignment horizontal="center" vertical="center"/>
      <protection/>
    </xf>
    <xf numFmtId="37" fontId="72" fillId="0" borderId="0" xfId="19" applyNumberFormat="1" applyFont="1" applyFill="1" applyAlignment="1" applyProtection="1">
      <alignment horizontal="center" vertical="center"/>
      <protection/>
    </xf>
    <xf numFmtId="37" fontId="72" fillId="0" borderId="0" xfId="18" applyNumberFormat="1" applyFont="1" applyFill="1" applyAlignment="1" applyProtection="1">
      <alignment horizontal="center" vertical="center"/>
      <protection/>
    </xf>
    <xf numFmtId="37" fontId="72" fillId="0" borderId="0" xfId="17" applyNumberFormat="1" applyFont="1" applyFill="1" applyAlignment="1" applyProtection="1">
      <alignment horizontal="center" vertical="center"/>
      <protection/>
    </xf>
    <xf numFmtId="0" fontId="71" fillId="12" borderId="0" xfId="19" applyFont="1" applyFill="1" applyBorder="1" applyAlignment="1" applyProtection="1">
      <alignment horizontal="center"/>
      <protection/>
    </xf>
    <xf numFmtId="0" fontId="71" fillId="3" borderId="0" xfId="18" applyFont="1" applyFill="1" applyBorder="1" applyAlignment="1" applyProtection="1">
      <alignment horizontal="center"/>
      <protection/>
    </xf>
    <xf numFmtId="0" fontId="75" fillId="33" borderId="0" xfId="20" applyFont="1" applyFill="1" applyBorder="1" applyAlignment="1" applyProtection="1">
      <alignment horizontal="center" vertical="center"/>
      <protection/>
    </xf>
    <xf numFmtId="0" fontId="75" fillId="12" borderId="0" xfId="19" applyFont="1" applyFill="1" applyBorder="1" applyAlignment="1" applyProtection="1">
      <alignment horizontal="center" vertical="center"/>
      <protection/>
    </xf>
    <xf numFmtId="0" fontId="75" fillId="3" borderId="0" xfId="18" applyFont="1" applyFill="1" applyBorder="1" applyAlignment="1" applyProtection="1">
      <alignment horizontal="center" vertical="center"/>
      <protection/>
    </xf>
    <xf numFmtId="0" fontId="75" fillId="10" borderId="0" xfId="17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 horizontal="center"/>
      <protection/>
    </xf>
    <xf numFmtId="0" fontId="76" fillId="0" borderId="9" xfId="60" applyFont="1" applyAlignment="1" applyProtection="1">
      <alignment horizontal="right"/>
      <protection/>
    </xf>
    <xf numFmtId="37" fontId="76" fillId="0" borderId="9" xfId="6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71" fillId="33" borderId="0" xfId="2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72" fillId="33" borderId="0" xfId="20" applyFont="1" applyFill="1" applyBorder="1" applyAlignment="1" applyProtection="1">
      <alignment horizontal="center"/>
      <protection/>
    </xf>
    <xf numFmtId="0" fontId="74" fillId="33" borderId="0" xfId="20" applyFont="1" applyFill="1" applyBorder="1" applyAlignment="1" applyProtection="1">
      <alignment horizontal="center"/>
      <protection/>
    </xf>
    <xf numFmtId="3" fontId="72" fillId="0" borderId="0" xfId="20" applyNumberFormat="1" applyFont="1" applyFill="1" applyAlignment="1" applyProtection="1">
      <alignment horizontal="center" vertical="center"/>
      <protection/>
    </xf>
    <xf numFmtId="3" fontId="0" fillId="0" borderId="0" xfId="20" applyNumberFormat="1" applyFont="1" applyFill="1" applyAlignment="1" applyProtection="1">
      <alignment horizontal="center" vertical="center"/>
      <protection/>
    </xf>
    <xf numFmtId="37" fontId="69" fillId="12" borderId="9" xfId="60" applyNumberFormat="1" applyFill="1" applyAlignment="1" applyProtection="1">
      <alignment horizontal="center" vertical="center"/>
      <protection/>
    </xf>
    <xf numFmtId="37" fontId="69" fillId="3" borderId="9" xfId="60" applyNumberForma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77" fillId="12" borderId="0" xfId="19" applyFont="1" applyFill="1" applyBorder="1" applyAlignment="1" applyProtection="1">
      <alignment horizontal="center"/>
      <protection/>
    </xf>
    <xf numFmtId="0" fontId="77" fillId="3" borderId="0" xfId="18" applyFont="1" applyFill="1" applyBorder="1" applyAlignment="1" applyProtection="1">
      <alignment horizontal="center"/>
      <protection/>
    </xf>
    <xf numFmtId="0" fontId="77" fillId="10" borderId="0" xfId="17" applyFont="1" applyFill="1" applyBorder="1" applyAlignment="1" applyProtection="1">
      <alignment horizontal="center"/>
      <protection/>
    </xf>
    <xf numFmtId="0" fontId="71" fillId="33" borderId="0" xfId="20" applyFont="1" applyFill="1" applyBorder="1" applyAlignment="1" applyProtection="1">
      <alignment/>
      <protection locked="0"/>
    </xf>
    <xf numFmtId="0" fontId="71" fillId="12" borderId="0" xfId="19" applyFont="1" applyFill="1" applyBorder="1" applyAlignment="1" applyProtection="1">
      <alignment/>
      <protection locked="0"/>
    </xf>
    <xf numFmtId="0" fontId="71" fillId="12" borderId="0" xfId="19" applyFont="1" applyFill="1" applyBorder="1" applyAlignment="1" applyProtection="1">
      <alignment/>
      <protection locked="0"/>
    </xf>
    <xf numFmtId="0" fontId="71" fillId="3" borderId="0" xfId="18" applyFont="1" applyFill="1" applyBorder="1" applyAlignment="1" applyProtection="1">
      <alignment/>
      <protection locked="0"/>
    </xf>
    <xf numFmtId="0" fontId="71" fillId="10" borderId="0" xfId="17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9" fillId="33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71" fillId="33" borderId="0" xfId="20" applyFont="1" applyFill="1" applyBorder="1" applyAlignment="1" applyProtection="1">
      <alignment/>
      <protection/>
    </xf>
    <xf numFmtId="0" fontId="71" fillId="12" borderId="0" xfId="19" applyFont="1" applyFill="1" applyBorder="1" applyAlignment="1" applyProtection="1">
      <alignment/>
      <protection/>
    </xf>
    <xf numFmtId="0" fontId="71" fillId="12" borderId="0" xfId="19" applyFont="1" applyFill="1" applyBorder="1" applyAlignment="1" applyProtection="1">
      <alignment/>
      <protection/>
    </xf>
    <xf numFmtId="0" fontId="71" fillId="3" borderId="0" xfId="18" applyFont="1" applyFill="1" applyBorder="1" applyAlignment="1" applyProtection="1">
      <alignment/>
      <protection/>
    </xf>
    <xf numFmtId="0" fontId="71" fillId="10" borderId="0" xfId="17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9" fontId="0" fillId="0" borderId="0" xfId="58" applyFont="1" applyFill="1" applyAlignment="1" applyProtection="1">
      <alignment horizontal="center"/>
      <protection/>
    </xf>
    <xf numFmtId="0" fontId="69" fillId="33" borderId="9" xfId="60" applyFill="1" applyAlignment="1" applyProtection="1">
      <alignment/>
      <protection/>
    </xf>
    <xf numFmtId="0" fontId="78" fillId="0" borderId="0" xfId="0" applyFont="1" applyAlignment="1" applyProtection="1">
      <alignment/>
      <protection/>
    </xf>
    <xf numFmtId="9" fontId="78" fillId="0" borderId="0" xfId="58" applyFont="1" applyAlignment="1" applyProtection="1">
      <alignment/>
      <protection/>
    </xf>
    <xf numFmtId="0" fontId="10" fillId="0" borderId="0" xfId="55" applyFont="1" applyProtection="1">
      <alignment/>
      <protection locked="0"/>
    </xf>
    <xf numFmtId="0" fontId="7" fillId="0" borderId="0" xfId="55" applyFont="1" applyAlignment="1" applyProtection="1">
      <alignment horizontal="centerContinuous"/>
      <protection locked="0"/>
    </xf>
    <xf numFmtId="0" fontId="7" fillId="0" borderId="0" xfId="55" applyFont="1" applyFill="1" applyAlignment="1" applyProtection="1">
      <alignment horizontal="centerContinuous"/>
      <protection locked="0"/>
    </xf>
    <xf numFmtId="0" fontId="7" fillId="0" borderId="0" xfId="55" applyFont="1" applyFill="1" applyAlignment="1" applyProtection="1">
      <alignment horizontal="center"/>
      <protection locked="0"/>
    </xf>
    <xf numFmtId="0" fontId="10" fillId="0" borderId="11" xfId="55" applyFont="1" applyBorder="1" applyProtection="1">
      <alignment/>
      <protection locked="0"/>
    </xf>
    <xf numFmtId="0" fontId="7" fillId="0" borderId="0" xfId="55" applyFont="1" applyBorder="1" applyProtection="1">
      <alignment/>
      <protection locked="0"/>
    </xf>
    <xf numFmtId="0" fontId="7" fillId="0" borderId="0" xfId="55" applyFont="1" applyFill="1" applyBorder="1" applyProtection="1">
      <alignment/>
      <protection locked="0"/>
    </xf>
    <xf numFmtId="0" fontId="8" fillId="0" borderId="0" xfId="55" applyFont="1" applyBorder="1" applyProtection="1">
      <alignment/>
      <protection locked="0"/>
    </xf>
    <xf numFmtId="0" fontId="10" fillId="0" borderId="0" xfId="55" applyFont="1" applyFill="1" applyProtection="1">
      <alignment/>
      <protection locked="0"/>
    </xf>
    <xf numFmtId="0" fontId="8" fillId="0" borderId="0" xfId="55" applyFont="1" applyFill="1" applyBorder="1" applyProtection="1">
      <alignment/>
      <protection locked="0"/>
    </xf>
    <xf numFmtId="0" fontId="10" fillId="0" borderId="0" xfId="55" applyFont="1" applyFill="1" applyBorder="1" applyProtection="1">
      <alignment/>
      <protection locked="0"/>
    </xf>
    <xf numFmtId="0" fontId="10" fillId="0" borderId="0" xfId="55" applyFont="1" applyFill="1" applyBorder="1" applyAlignment="1" applyProtection="1">
      <alignment horizontal="center"/>
      <protection locked="0"/>
    </xf>
    <xf numFmtId="0" fontId="8" fillId="0" borderId="0" xfId="55" applyFont="1" applyFill="1" applyBorder="1" applyAlignment="1" applyProtection="1">
      <alignment horizontal="center"/>
      <protection locked="0"/>
    </xf>
    <xf numFmtId="0" fontId="10" fillId="0" borderId="0" xfId="55" applyFont="1" applyFill="1" applyAlignment="1" applyProtection="1">
      <alignment horizontal="center"/>
      <protection locked="0"/>
    </xf>
    <xf numFmtId="0" fontId="8" fillId="0" borderId="0" xfId="55" applyFont="1" applyFill="1" applyAlignment="1" applyProtection="1">
      <alignment horizontal="center"/>
      <protection locked="0"/>
    </xf>
    <xf numFmtId="0" fontId="73" fillId="0" borderId="11" xfId="20" applyFont="1" applyFill="1" applyBorder="1" applyAlignment="1" applyProtection="1">
      <alignment horizontal="center"/>
      <protection/>
    </xf>
    <xf numFmtId="0" fontId="73" fillId="0" borderId="11" xfId="20" applyFont="1" applyFill="1" applyBorder="1" applyAlignment="1" applyProtection="1">
      <alignment horizontal="left" indent="2"/>
      <protection/>
    </xf>
    <xf numFmtId="0" fontId="73" fillId="0" borderId="11" xfId="20" applyFont="1" applyFill="1" applyBorder="1" applyAlignment="1" applyProtection="1">
      <alignment/>
      <protection/>
    </xf>
    <xf numFmtId="0" fontId="7" fillId="0" borderId="0" xfId="55" applyFont="1" applyFill="1" applyBorder="1" applyAlignment="1" applyProtection="1">
      <alignment horizontal="center"/>
      <protection/>
    </xf>
    <xf numFmtId="0" fontId="10" fillId="34" borderId="15" xfId="0" applyFont="1" applyFill="1" applyBorder="1" applyAlignment="1" applyProtection="1">
      <alignment horizontal="center" vertical="center"/>
      <protection locked="0"/>
    </xf>
    <xf numFmtId="0" fontId="71" fillId="7" borderId="15" xfId="20" applyFont="1" applyBorder="1" applyAlignment="1" applyProtection="1">
      <alignment horizontal="center" vertical="center"/>
      <protection locked="0"/>
    </xf>
    <xf numFmtId="0" fontId="71" fillId="6" borderId="15" xfId="19" applyFont="1" applyBorder="1" applyAlignment="1" applyProtection="1">
      <alignment horizontal="center" vertical="center"/>
      <protection locked="0"/>
    </xf>
    <xf numFmtId="0" fontId="71" fillId="33" borderId="15" xfId="18" applyFont="1" applyFill="1" applyBorder="1" applyAlignment="1" applyProtection="1">
      <alignment horizontal="center" vertical="center"/>
      <protection locked="0"/>
    </xf>
    <xf numFmtId="0" fontId="71" fillId="4" borderId="15" xfId="17" applyFont="1" applyBorder="1" applyAlignment="1" applyProtection="1">
      <alignment horizontal="center" vertical="center"/>
      <protection locked="0"/>
    </xf>
    <xf numFmtId="0" fontId="71" fillId="3" borderId="15" xfId="16" applyFont="1" applyBorder="1" applyAlignment="1" applyProtection="1">
      <alignment horizontal="center" vertical="center"/>
      <protection locked="0"/>
    </xf>
    <xf numFmtId="0" fontId="71" fillId="2" borderId="15" xfId="15" applyFont="1" applyBorder="1" applyAlignment="1" applyProtection="1">
      <alignment horizontal="center" vertical="center"/>
      <protection locked="0"/>
    </xf>
    <xf numFmtId="0" fontId="71" fillId="2" borderId="16" xfId="15" applyFont="1" applyBorder="1" applyAlignment="1" applyProtection="1">
      <alignment horizontal="center" vertical="center"/>
      <protection locked="0"/>
    </xf>
    <xf numFmtId="0" fontId="10" fillId="0" borderId="17" xfId="55" applyFont="1" applyBorder="1" applyProtection="1">
      <alignment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73" fillId="0" borderId="12" xfId="20" applyFont="1" applyFill="1" applyBorder="1" applyAlignment="1" applyProtection="1">
      <alignment horizontal="center"/>
      <protection locked="0"/>
    </xf>
    <xf numFmtId="0" fontId="73" fillId="0" borderId="12" xfId="19" applyFont="1" applyFill="1" applyBorder="1" applyAlignment="1" applyProtection="1">
      <alignment horizontal="center"/>
      <protection locked="0"/>
    </xf>
    <xf numFmtId="0" fontId="73" fillId="0" borderId="12" xfId="18" applyFont="1" applyFill="1" applyBorder="1" applyAlignment="1" applyProtection="1">
      <alignment horizontal="center"/>
      <protection locked="0"/>
    </xf>
    <xf numFmtId="0" fontId="73" fillId="0" borderId="12" xfId="17" applyFont="1" applyFill="1" applyBorder="1" applyAlignment="1" applyProtection="1">
      <alignment horizontal="center"/>
      <protection locked="0"/>
    </xf>
    <xf numFmtId="0" fontId="73" fillId="0" borderId="12" xfId="16" applyFont="1" applyFill="1" applyBorder="1" applyAlignment="1" applyProtection="1">
      <alignment horizontal="center"/>
      <protection locked="0"/>
    </xf>
    <xf numFmtId="0" fontId="73" fillId="0" borderId="12" xfId="15" applyFont="1" applyFill="1" applyBorder="1" applyAlignment="1" applyProtection="1">
      <alignment horizontal="center"/>
      <protection locked="0"/>
    </xf>
    <xf numFmtId="0" fontId="73" fillId="0" borderId="13" xfId="15" applyFont="1" applyFill="1" applyBorder="1" applyAlignment="1" applyProtection="1">
      <alignment horizontal="center"/>
      <protection locked="0"/>
    </xf>
    <xf numFmtId="0" fontId="8" fillId="0" borderId="17" xfId="55" applyFont="1" applyBorder="1" applyProtection="1">
      <alignment/>
      <protection locked="0"/>
    </xf>
    <xf numFmtId="37" fontId="72" fillId="0" borderId="12" xfId="0" applyNumberFormat="1" applyFont="1" applyFill="1" applyBorder="1" applyAlignment="1" applyProtection="1">
      <alignment horizontal="center" vertical="center"/>
      <protection locked="0"/>
    </xf>
    <xf numFmtId="37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1" fillId="0" borderId="9" xfId="60" applyFont="1" applyFill="1" applyAlignment="1" applyProtection="1">
      <alignment horizontal="right"/>
      <protection locked="0"/>
    </xf>
    <xf numFmtId="0" fontId="71" fillId="13" borderId="0" xfId="20" applyFont="1" applyFill="1" applyAlignment="1" applyProtection="1">
      <alignment horizontal="left"/>
      <protection locked="0"/>
    </xf>
    <xf numFmtId="0" fontId="9" fillId="13" borderId="0" xfId="0" applyFont="1" applyFill="1" applyAlignment="1" applyProtection="1">
      <alignment/>
      <protection locked="0"/>
    </xf>
    <xf numFmtId="0" fontId="71" fillId="12" borderId="0" xfId="20" applyFont="1" applyFill="1" applyAlignment="1" applyProtection="1">
      <alignment horizontal="left"/>
      <protection locked="0"/>
    </xf>
    <xf numFmtId="0" fontId="0" fillId="12" borderId="0" xfId="0" applyFont="1" applyFill="1" applyAlignment="1" applyProtection="1">
      <alignment/>
      <protection locked="0"/>
    </xf>
    <xf numFmtId="0" fontId="8" fillId="12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wrapText="1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1" fillId="12" borderId="0" xfId="19" applyFont="1" applyFill="1" applyAlignment="1" applyProtection="1">
      <alignment horizontal="left"/>
      <protection/>
    </xf>
    <xf numFmtId="0" fontId="71" fillId="3" borderId="0" xfId="18" applyFont="1" applyFill="1" applyAlignment="1" applyProtection="1">
      <alignment horizontal="left"/>
      <protection/>
    </xf>
    <xf numFmtId="0" fontId="71" fillId="10" borderId="0" xfId="17" applyFont="1" applyFill="1" applyAlignment="1" applyProtection="1">
      <alignment horizontal="left"/>
      <protection/>
    </xf>
    <xf numFmtId="0" fontId="73" fillId="10" borderId="0" xfId="17" applyFont="1" applyFill="1" applyAlignment="1" applyProtection="1">
      <alignment horizontal="left"/>
      <protection/>
    </xf>
    <xf numFmtId="0" fontId="71" fillId="33" borderId="0" xfId="20" applyFont="1" applyFill="1" applyBorder="1" applyAlignment="1" applyProtection="1">
      <alignment horizontal="center"/>
      <protection/>
    </xf>
    <xf numFmtId="0" fontId="72" fillId="12" borderId="0" xfId="19" applyFont="1" applyFill="1" applyBorder="1" applyAlignment="1" applyProtection="1">
      <alignment horizontal="center"/>
      <protection/>
    </xf>
    <xf numFmtId="0" fontId="72" fillId="3" borderId="0" xfId="18" applyFont="1" applyFill="1" applyBorder="1" applyAlignment="1" applyProtection="1">
      <alignment horizontal="center"/>
      <protection/>
    </xf>
    <xf numFmtId="0" fontId="72" fillId="10" borderId="0" xfId="17" applyFont="1" applyFill="1" applyBorder="1" applyAlignment="1" applyProtection="1">
      <alignment horizontal="center"/>
      <protection/>
    </xf>
    <xf numFmtId="0" fontId="72" fillId="0" borderId="0" xfId="20" applyFont="1" applyFill="1" applyAlignment="1" applyProtection="1">
      <alignment horizontal="center" vertical="center"/>
      <protection/>
    </xf>
    <xf numFmtId="0" fontId="73" fillId="0" borderId="0" xfId="20" applyFont="1" applyFill="1" applyAlignment="1" applyProtection="1">
      <alignment horizontal="center" vertical="center"/>
      <protection/>
    </xf>
    <xf numFmtId="0" fontId="72" fillId="0" borderId="0" xfId="19" applyFont="1" applyFill="1" applyAlignment="1" applyProtection="1">
      <alignment horizontal="center" vertical="center"/>
      <protection/>
    </xf>
    <xf numFmtId="0" fontId="72" fillId="0" borderId="0" xfId="18" applyFont="1" applyFill="1" applyAlignment="1" applyProtection="1">
      <alignment horizontal="center" vertical="center"/>
      <protection/>
    </xf>
    <xf numFmtId="0" fontId="72" fillId="0" borderId="0" xfId="17" applyFont="1" applyFill="1" applyAlignment="1" applyProtection="1">
      <alignment horizontal="center" vertical="center"/>
      <protection/>
    </xf>
    <xf numFmtId="0" fontId="71" fillId="13" borderId="0" xfId="20" applyFont="1" applyFill="1" applyAlignment="1" applyProtection="1">
      <alignment horizontal="left"/>
      <protection/>
    </xf>
    <xf numFmtId="0" fontId="9" fillId="13" borderId="0" xfId="0" applyFont="1" applyFill="1" applyAlignment="1" applyProtection="1">
      <alignment/>
      <protection/>
    </xf>
    <xf numFmtId="0" fontId="71" fillId="12" borderId="0" xfId="20" applyFont="1" applyFill="1" applyAlignment="1" applyProtection="1">
      <alignment horizontal="left"/>
      <protection/>
    </xf>
    <xf numFmtId="0" fontId="0" fillId="12" borderId="0" xfId="0" applyFont="1" applyFill="1" applyAlignment="1" applyProtection="1">
      <alignment/>
      <protection/>
    </xf>
    <xf numFmtId="0" fontId="8" fillId="12" borderId="0" xfId="0" applyFont="1" applyFill="1" applyAlignment="1" applyProtection="1">
      <alignment/>
      <protection/>
    </xf>
    <xf numFmtId="0" fontId="71" fillId="13" borderId="0" xfId="20" applyFont="1" applyFill="1" applyBorder="1" applyAlignment="1" applyProtection="1">
      <alignment/>
      <protection/>
    </xf>
    <xf numFmtId="0" fontId="74" fillId="13" borderId="0" xfId="20" applyFont="1" applyFill="1" applyBorder="1" applyAlignment="1" applyProtection="1">
      <alignment/>
      <protection/>
    </xf>
    <xf numFmtId="0" fontId="71" fillId="12" borderId="0" xfId="20" applyFont="1" applyFill="1" applyBorder="1" applyAlignment="1" applyProtection="1">
      <alignment/>
      <protection/>
    </xf>
    <xf numFmtId="0" fontId="10" fillId="12" borderId="0" xfId="0" applyFont="1" applyFill="1" applyAlignment="1" applyProtection="1">
      <alignment/>
      <protection/>
    </xf>
    <xf numFmtId="3" fontId="0" fillId="0" borderId="0" xfId="20" applyNumberFormat="1" applyFont="1" applyFill="1" applyAlignment="1" applyProtection="1">
      <alignment horizontal="center" vertical="center"/>
      <protection/>
    </xf>
    <xf numFmtId="3" fontId="73" fillId="0" borderId="0" xfId="20" applyNumberFormat="1" applyFont="1" applyFill="1" applyBorder="1" applyAlignment="1" applyProtection="1">
      <alignment horizontal="center" vertical="center"/>
      <protection/>
    </xf>
    <xf numFmtId="0" fontId="72" fillId="0" borderId="0" xfId="20" applyFont="1" applyFill="1" applyBorder="1" applyAlignment="1" applyProtection="1">
      <alignment horizontal="center" vertical="center"/>
      <protection/>
    </xf>
    <xf numFmtId="0" fontId="73" fillId="0" borderId="0" xfId="20" applyFont="1" applyFill="1" applyBorder="1" applyAlignment="1" applyProtection="1">
      <alignment horizontal="center" vertical="center"/>
      <protection/>
    </xf>
    <xf numFmtId="0" fontId="72" fillId="0" borderId="0" xfId="19" applyFont="1" applyFill="1" applyBorder="1" applyAlignment="1" applyProtection="1">
      <alignment horizontal="center" vertical="center"/>
      <protection/>
    </xf>
    <xf numFmtId="0" fontId="72" fillId="0" borderId="0" xfId="18" applyFont="1" applyFill="1" applyBorder="1" applyAlignment="1" applyProtection="1">
      <alignment horizontal="center" vertical="center"/>
      <protection/>
    </xf>
    <xf numFmtId="0" fontId="72" fillId="0" borderId="0" xfId="17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9" fillId="12" borderId="14" xfId="19" applyFont="1" applyFill="1" applyBorder="1" applyAlignment="1" applyProtection="1">
      <alignment horizontal="center" vertical="center"/>
      <protection locked="0"/>
    </xf>
    <xf numFmtId="0" fontId="79" fillId="3" borderId="14" xfId="16" applyFont="1" applyFill="1" applyBorder="1" applyAlignment="1" applyProtection="1">
      <alignment horizontal="center" vertical="center"/>
      <protection locked="0"/>
    </xf>
    <xf numFmtId="0" fontId="79" fillId="3" borderId="19" xfId="16" applyFont="1" applyFill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54" fillId="0" borderId="14" xfId="17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54" fillId="0" borderId="0" xfId="17" applyFill="1" applyBorder="1" applyAlignment="1" applyProtection="1">
      <alignment horizontal="center" vertical="center"/>
      <protection locked="0"/>
    </xf>
    <xf numFmtId="1" fontId="54" fillId="0" borderId="0" xfId="19" applyNumberFormat="1" applyFill="1" applyBorder="1" applyAlignment="1" applyProtection="1">
      <alignment horizontal="center"/>
      <protection locked="0"/>
    </xf>
    <xf numFmtId="1" fontId="54" fillId="0" borderId="20" xfId="16" applyNumberFormat="1" applyFill="1" applyBorder="1" applyAlignment="1" applyProtection="1">
      <alignment horizontal="center"/>
      <protection locked="0"/>
    </xf>
    <xf numFmtId="0" fontId="33" fillId="16" borderId="21" xfId="32" applyFont="1" applyFill="1" applyBorder="1" applyAlignment="1" applyProtection="1">
      <alignment vertical="center"/>
      <protection locked="0"/>
    </xf>
    <xf numFmtId="0" fontId="33" fillId="16" borderId="15" xfId="32" applyFont="1" applyFill="1" applyBorder="1" applyAlignment="1" applyProtection="1">
      <alignment horizontal="center" vertical="center"/>
      <protection locked="0"/>
    </xf>
    <xf numFmtId="1" fontId="54" fillId="0" borderId="14" xfId="19" applyNumberFormat="1" applyFill="1" applyBorder="1" applyAlignment="1" applyProtection="1">
      <alignment horizontal="center"/>
      <protection locked="0"/>
    </xf>
    <xf numFmtId="1" fontId="54" fillId="0" borderId="19" xfId="16" applyNumberFormat="1" applyFill="1" applyBorder="1" applyAlignment="1" applyProtection="1">
      <alignment horizontal="center"/>
      <protection locked="0"/>
    </xf>
    <xf numFmtId="0" fontId="54" fillId="16" borderId="21" xfId="24" applyFill="1" applyBorder="1" applyAlignment="1" applyProtection="1">
      <alignment vertical="center"/>
      <protection locked="0"/>
    </xf>
    <xf numFmtId="0" fontId="10" fillId="16" borderId="15" xfId="24" applyFont="1" applyFill="1" applyBorder="1" applyAlignment="1" applyProtection="1">
      <alignment horizontal="center" vertical="center"/>
      <protection locked="0"/>
    </xf>
    <xf numFmtId="0" fontId="66" fillId="16" borderId="21" xfId="54" applyFill="1" applyBorder="1" applyAlignment="1" applyProtection="1">
      <alignment horizontal="center" vertical="center"/>
      <protection locked="0"/>
    </xf>
    <xf numFmtId="0" fontId="10" fillId="16" borderId="15" xfId="54" applyFont="1" applyFill="1" applyBorder="1" applyAlignment="1" applyProtection="1">
      <alignment horizontal="center" vertical="center"/>
      <protection locked="0"/>
    </xf>
    <xf numFmtId="0" fontId="10" fillId="16" borderId="21" xfId="21" applyFont="1" applyFill="1" applyBorder="1" applyAlignment="1" applyProtection="1">
      <alignment/>
      <protection locked="0"/>
    </xf>
    <xf numFmtId="0" fontId="71" fillId="16" borderId="15" xfId="21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9" fillId="33" borderId="12" xfId="17" applyFont="1" applyFill="1" applyBorder="1" applyAlignment="1" applyProtection="1">
      <alignment horizontal="center" vertical="center"/>
      <protection locked="0"/>
    </xf>
    <xf numFmtId="0" fontId="79" fillId="12" borderId="12" xfId="19" applyFont="1" applyFill="1" applyBorder="1" applyAlignment="1" applyProtection="1">
      <alignment horizontal="center" vertical="center"/>
      <protection locked="0"/>
    </xf>
    <xf numFmtId="0" fontId="79" fillId="3" borderId="12" xfId="20" applyFont="1" applyFill="1" applyBorder="1" applyAlignment="1" applyProtection="1">
      <alignment horizontal="center" vertical="center"/>
      <protection locked="0"/>
    </xf>
    <xf numFmtId="0" fontId="79" fillId="3" borderId="13" xfId="20" applyFont="1" applyFill="1" applyBorder="1" applyAlignment="1" applyProtection="1">
      <alignment horizontal="center" vertical="center"/>
      <protection locked="0"/>
    </xf>
    <xf numFmtId="0" fontId="10" fillId="16" borderId="21" xfId="32" applyFont="1" applyFill="1" applyBorder="1" applyAlignment="1" applyProtection="1">
      <alignment horizontal="center" vertical="center"/>
      <protection locked="0"/>
    </xf>
    <xf numFmtId="0" fontId="10" fillId="16" borderId="21" xfId="24" applyFont="1" applyFill="1" applyBorder="1" applyAlignment="1" applyProtection="1">
      <alignment horizontal="center" vertical="center"/>
      <protection locked="0"/>
    </xf>
    <xf numFmtId="0" fontId="10" fillId="16" borderId="21" xfId="54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3" fontId="79" fillId="33" borderId="14" xfId="17" applyNumberFormat="1" applyFont="1" applyFill="1" applyBorder="1" applyAlignment="1" applyProtection="1">
      <alignment horizontal="center" vertical="center"/>
      <protection/>
    </xf>
    <xf numFmtId="3" fontId="54" fillId="0" borderId="14" xfId="17" applyNumberFormat="1" applyFill="1" applyBorder="1" applyAlignment="1" applyProtection="1">
      <alignment horizontal="center" vertical="center"/>
      <protection/>
    </xf>
    <xf numFmtId="3" fontId="54" fillId="0" borderId="0" xfId="17" applyNumberFormat="1" applyFill="1" applyBorder="1" applyAlignment="1" applyProtection="1">
      <alignment horizontal="center" vertical="center"/>
      <protection/>
    </xf>
    <xf numFmtId="3" fontId="33" fillId="16" borderId="15" xfId="32" applyNumberFormat="1" applyFont="1" applyFill="1" applyBorder="1" applyAlignment="1" applyProtection="1">
      <alignment horizontal="center" vertical="center"/>
      <protection/>
    </xf>
    <xf numFmtId="3" fontId="10" fillId="16" borderId="15" xfId="24" applyNumberFormat="1" applyFont="1" applyFill="1" applyBorder="1" applyAlignment="1" applyProtection="1">
      <alignment horizontal="center" vertical="center"/>
      <protection/>
    </xf>
    <xf numFmtId="3" fontId="34" fillId="16" borderId="15" xfId="54" applyNumberFormat="1" applyFont="1" applyFill="1" applyBorder="1" applyAlignment="1" applyProtection="1">
      <alignment horizontal="center" vertical="center"/>
      <protection/>
    </xf>
    <xf numFmtId="3" fontId="71" fillId="16" borderId="15" xfId="21" applyNumberFormat="1" applyFont="1" applyFill="1" applyBorder="1" applyAlignment="1" applyProtection="1">
      <alignment horizontal="center" vertical="center"/>
      <protection/>
    </xf>
    <xf numFmtId="3" fontId="79" fillId="33" borderId="12" xfId="17" applyNumberFormat="1" applyFont="1" applyFill="1" applyBorder="1" applyAlignment="1" applyProtection="1">
      <alignment horizontal="center" vertical="center"/>
      <protection/>
    </xf>
    <xf numFmtId="0" fontId="54" fillId="0" borderId="14" xfId="19" applyFill="1" applyBorder="1" applyAlignment="1" applyProtection="1">
      <alignment horizontal="center"/>
      <protection/>
    </xf>
    <xf numFmtId="0" fontId="54" fillId="0" borderId="0" xfId="19" applyFill="1" applyBorder="1" applyAlignment="1" applyProtection="1">
      <alignment horizontal="center"/>
      <protection/>
    </xf>
    <xf numFmtId="1" fontId="54" fillId="0" borderId="0" xfId="19" applyNumberFormat="1" applyFill="1" applyBorder="1" applyAlignment="1" applyProtection="1">
      <alignment horizontal="center"/>
      <protection/>
    </xf>
    <xf numFmtId="9" fontId="33" fillId="16" borderId="0" xfId="32" applyNumberFormat="1" applyFont="1" applyFill="1" applyBorder="1" applyAlignment="1" applyProtection="1">
      <alignment horizontal="center"/>
      <protection/>
    </xf>
    <xf numFmtId="1" fontId="54" fillId="0" borderId="14" xfId="19" applyNumberFormat="1" applyFill="1" applyBorder="1" applyAlignment="1" applyProtection="1">
      <alignment horizontal="center"/>
      <protection/>
    </xf>
    <xf numFmtId="9" fontId="10" fillId="16" borderId="15" xfId="24" applyNumberFormat="1" applyFont="1" applyFill="1" applyBorder="1" applyAlignment="1" applyProtection="1">
      <alignment horizontal="center"/>
      <protection/>
    </xf>
    <xf numFmtId="9" fontId="34" fillId="16" borderId="15" xfId="54" applyNumberFormat="1" applyFont="1" applyFill="1" applyBorder="1" applyAlignment="1" applyProtection="1">
      <alignment horizontal="center"/>
      <protection/>
    </xf>
    <xf numFmtId="9" fontId="71" fillId="16" borderId="15" xfId="21" applyNumberFormat="1" applyFont="1" applyFill="1" applyBorder="1" applyAlignment="1" applyProtection="1">
      <alignment horizontal="center"/>
      <protection/>
    </xf>
    <xf numFmtId="0" fontId="79" fillId="12" borderId="12" xfId="19" applyFont="1" applyFill="1" applyBorder="1" applyAlignment="1" applyProtection="1">
      <alignment horizontal="center" vertical="center"/>
      <protection/>
    </xf>
    <xf numFmtId="9" fontId="33" fillId="16" borderId="15" xfId="32" applyNumberFormat="1" applyFont="1" applyFill="1" applyBorder="1" applyAlignment="1" applyProtection="1">
      <alignment horizontal="center"/>
      <protection/>
    </xf>
    <xf numFmtId="0" fontId="54" fillId="0" borderId="19" xfId="16" applyFill="1" applyBorder="1" applyAlignment="1" applyProtection="1">
      <alignment horizontal="center"/>
      <protection/>
    </xf>
    <xf numFmtId="0" fontId="54" fillId="0" borderId="20" xfId="16" applyFill="1" applyBorder="1" applyAlignment="1" applyProtection="1">
      <alignment horizontal="center"/>
      <protection/>
    </xf>
    <xf numFmtId="1" fontId="54" fillId="0" borderId="20" xfId="16" applyNumberFormat="1" applyFill="1" applyBorder="1" applyAlignment="1" applyProtection="1">
      <alignment horizontal="center"/>
      <protection/>
    </xf>
    <xf numFmtId="9" fontId="33" fillId="16" borderId="20" xfId="32" applyNumberFormat="1" applyFont="1" applyFill="1" applyBorder="1" applyAlignment="1" applyProtection="1">
      <alignment horizontal="center"/>
      <protection/>
    </xf>
    <xf numFmtId="1" fontId="54" fillId="0" borderId="19" xfId="16" applyNumberFormat="1" applyFill="1" applyBorder="1" applyAlignment="1" applyProtection="1">
      <alignment horizontal="center"/>
      <protection/>
    </xf>
    <xf numFmtId="9" fontId="10" fillId="16" borderId="16" xfId="24" applyNumberFormat="1" applyFont="1" applyFill="1" applyBorder="1" applyAlignment="1" applyProtection="1">
      <alignment horizontal="center"/>
      <protection/>
    </xf>
    <xf numFmtId="9" fontId="34" fillId="16" borderId="16" xfId="54" applyNumberFormat="1" applyFont="1" applyFill="1" applyBorder="1" applyAlignment="1" applyProtection="1">
      <alignment horizontal="center"/>
      <protection/>
    </xf>
    <xf numFmtId="9" fontId="71" fillId="16" borderId="16" xfId="21" applyNumberFormat="1" applyFont="1" applyFill="1" applyBorder="1" applyAlignment="1" applyProtection="1">
      <alignment horizontal="center"/>
      <protection/>
    </xf>
    <xf numFmtId="0" fontId="79" fillId="3" borderId="13" xfId="20" applyFont="1" applyFill="1" applyBorder="1" applyAlignment="1" applyProtection="1">
      <alignment horizontal="center" vertical="center"/>
      <protection/>
    </xf>
    <xf numFmtId="9" fontId="33" fillId="16" borderId="16" xfId="32" applyNumberFormat="1" applyFont="1" applyFill="1" applyBorder="1" applyAlignment="1" applyProtection="1">
      <alignment horizontal="center"/>
      <protection/>
    </xf>
    <xf numFmtId="37" fontId="10" fillId="16" borderId="15" xfId="24" applyNumberFormat="1" applyFont="1" applyFill="1" applyBorder="1" applyAlignment="1" applyProtection="1">
      <alignment horizontal="center" vertical="center"/>
      <protection/>
    </xf>
    <xf numFmtId="37" fontId="10" fillId="16" borderId="15" xfId="24" applyNumberFormat="1" applyFont="1" applyFill="1" applyBorder="1" applyAlignment="1" applyProtection="1">
      <alignment horizontal="center"/>
      <protection/>
    </xf>
    <xf numFmtId="37" fontId="33" fillId="16" borderId="15" xfId="32" applyNumberFormat="1" applyFont="1" applyFill="1" applyBorder="1" applyAlignment="1" applyProtection="1">
      <alignment horizontal="center" vertical="center"/>
      <protection/>
    </xf>
    <xf numFmtId="37" fontId="33" fillId="16" borderId="15" xfId="32" applyNumberFormat="1" applyFont="1" applyFill="1" applyBorder="1" applyAlignment="1" applyProtection="1">
      <alignment horizontal="center"/>
      <protection/>
    </xf>
    <xf numFmtId="37" fontId="71" fillId="16" borderId="15" xfId="21" applyNumberFormat="1" applyFont="1" applyFill="1" applyBorder="1" applyAlignment="1" applyProtection="1">
      <alignment horizontal="center"/>
      <protection/>
    </xf>
    <xf numFmtId="37" fontId="34" fillId="16" borderId="15" xfId="54" applyNumberFormat="1" applyFont="1" applyFill="1" applyBorder="1" applyAlignment="1" applyProtection="1">
      <alignment horizontal="center"/>
      <protection/>
    </xf>
    <xf numFmtId="37" fontId="54" fillId="0" borderId="0" xfId="16" applyNumberFormat="1" applyFill="1" applyBorder="1" applyAlignment="1" applyProtection="1">
      <alignment horizontal="centerContinuous"/>
      <protection/>
    </xf>
    <xf numFmtId="37" fontId="54" fillId="0" borderId="0" xfId="19" applyNumberFormat="1" applyFill="1" applyBorder="1" applyAlignment="1" applyProtection="1">
      <alignment horizontal="center"/>
      <protection/>
    </xf>
    <xf numFmtId="0" fontId="69" fillId="33" borderId="0" xfId="20" applyFont="1" applyFill="1" applyBorder="1" applyAlignment="1" applyProtection="1">
      <alignment horizontal="left"/>
      <protection locked="0"/>
    </xf>
    <xf numFmtId="0" fontId="69" fillId="12" borderId="0" xfId="19" applyFont="1" applyFill="1" applyBorder="1" applyAlignment="1" applyProtection="1">
      <alignment horizontal="left"/>
      <protection locked="0"/>
    </xf>
    <xf numFmtId="0" fontId="69" fillId="3" borderId="0" xfId="18" applyFont="1" applyFill="1" applyBorder="1" applyAlignment="1" applyProtection="1">
      <alignment horizontal="left"/>
      <protection locked="0"/>
    </xf>
    <xf numFmtId="0" fontId="69" fillId="10" borderId="0" xfId="17" applyFont="1" applyFill="1" applyBorder="1" applyAlignment="1" applyProtection="1">
      <alignment horizontal="left"/>
      <protection locked="0"/>
    </xf>
    <xf numFmtId="37" fontId="80" fillId="33" borderId="9" xfId="60" applyNumberFormat="1" applyFont="1" applyFill="1" applyAlignment="1" applyProtection="1">
      <alignment horizontal="center" vertical="center"/>
      <protection/>
    </xf>
    <xf numFmtId="37" fontId="69" fillId="33" borderId="9" xfId="60" applyNumberFormat="1" applyFont="1" applyFill="1" applyAlignment="1" applyProtection="1">
      <alignment horizontal="center" vertical="center"/>
      <protection/>
    </xf>
    <xf numFmtId="37" fontId="80" fillId="12" borderId="9" xfId="60" applyNumberFormat="1" applyFont="1" applyFill="1" applyAlignment="1" applyProtection="1">
      <alignment horizontal="center" vertical="center"/>
      <protection/>
    </xf>
    <xf numFmtId="37" fontId="69" fillId="12" borderId="9" xfId="60" applyNumberFormat="1" applyFont="1" applyFill="1" applyAlignment="1" applyProtection="1">
      <alignment horizontal="center" vertical="center"/>
      <protection/>
    </xf>
    <xf numFmtId="37" fontId="80" fillId="3" borderId="9" xfId="60" applyNumberFormat="1" applyFont="1" applyFill="1" applyAlignment="1" applyProtection="1">
      <alignment horizontal="center" vertical="center"/>
      <protection/>
    </xf>
    <xf numFmtId="37" fontId="69" fillId="3" borderId="9" xfId="60" applyNumberFormat="1" applyFont="1" applyFill="1" applyAlignment="1" applyProtection="1">
      <alignment horizontal="center" vertical="center"/>
      <protection/>
    </xf>
    <xf numFmtId="37" fontId="80" fillId="10" borderId="9" xfId="60" applyNumberFormat="1" applyFont="1" applyFill="1" applyAlignment="1" applyProtection="1">
      <alignment horizontal="center" vertical="center"/>
      <protection/>
    </xf>
    <xf numFmtId="37" fontId="69" fillId="10" borderId="9" xfId="60" applyNumberFormat="1" applyFont="1" applyFill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 locked="0"/>
    </xf>
    <xf numFmtId="0" fontId="81" fillId="33" borderId="0" xfId="20" applyFont="1" applyFill="1" applyBorder="1" applyAlignment="1" applyProtection="1">
      <alignment horizontal="left"/>
      <protection locked="0"/>
    </xf>
    <xf numFmtId="0" fontId="81" fillId="12" borderId="0" xfId="19" applyFont="1" applyFill="1" applyBorder="1" applyAlignment="1" applyProtection="1">
      <alignment horizontal="left"/>
      <protection locked="0"/>
    </xf>
    <xf numFmtId="0" fontId="81" fillId="3" borderId="0" xfId="18" applyFont="1" applyFill="1" applyBorder="1" applyAlignment="1" applyProtection="1">
      <alignment horizontal="left"/>
      <protection locked="0"/>
    </xf>
    <xf numFmtId="0" fontId="81" fillId="10" borderId="0" xfId="17" applyFont="1" applyFill="1" applyBorder="1" applyAlignment="1" applyProtection="1">
      <alignment horizontal="left"/>
      <protection locked="0"/>
    </xf>
    <xf numFmtId="0" fontId="81" fillId="10" borderId="0" xfId="17" applyFont="1" applyFill="1" applyBorder="1" applyAlignment="1" applyProtection="1">
      <alignment horizontal="center"/>
      <protection locked="0"/>
    </xf>
    <xf numFmtId="0" fontId="82" fillId="33" borderId="0" xfId="20" applyFont="1" applyFill="1" applyBorder="1" applyAlignment="1" applyProtection="1">
      <alignment horizontal="center" vertical="center"/>
      <protection/>
    </xf>
    <xf numFmtId="0" fontId="81" fillId="33" borderId="0" xfId="20" applyFont="1" applyFill="1" applyBorder="1" applyAlignment="1" applyProtection="1">
      <alignment horizontal="center" vertical="center"/>
      <protection/>
    </xf>
    <xf numFmtId="0" fontId="82" fillId="12" borderId="0" xfId="19" applyFont="1" applyFill="1" applyBorder="1" applyAlignment="1" applyProtection="1">
      <alignment horizontal="center" vertical="center"/>
      <protection/>
    </xf>
    <xf numFmtId="0" fontId="81" fillId="12" borderId="0" xfId="19" applyFont="1" applyFill="1" applyBorder="1" applyAlignment="1" applyProtection="1">
      <alignment horizontal="center" vertical="center"/>
      <protection/>
    </xf>
    <xf numFmtId="0" fontId="82" fillId="3" borderId="0" xfId="18" applyFont="1" applyFill="1" applyBorder="1" applyAlignment="1" applyProtection="1">
      <alignment horizontal="center" vertical="center"/>
      <protection/>
    </xf>
    <xf numFmtId="0" fontId="81" fillId="3" borderId="0" xfId="18" applyFont="1" applyFill="1" applyBorder="1" applyAlignment="1" applyProtection="1">
      <alignment horizontal="center" vertical="center"/>
      <protection/>
    </xf>
    <xf numFmtId="0" fontId="82" fillId="10" borderId="0" xfId="17" applyFont="1" applyFill="1" applyBorder="1" applyAlignment="1" applyProtection="1">
      <alignment horizontal="center" vertical="center"/>
      <protection/>
    </xf>
    <xf numFmtId="0" fontId="81" fillId="10" borderId="0" xfId="17" applyFont="1" applyFill="1" applyBorder="1" applyAlignment="1" applyProtection="1">
      <alignment horizontal="center" vertical="center"/>
      <protection/>
    </xf>
    <xf numFmtId="0" fontId="14" fillId="0" borderId="0" xfId="56" applyFont="1" applyFill="1" applyBorder="1" applyAlignment="1" applyProtection="1">
      <alignment/>
      <protection locked="0"/>
    </xf>
    <xf numFmtId="37" fontId="82" fillId="0" borderId="0" xfId="42" applyNumberFormat="1" applyFont="1" applyFill="1" applyBorder="1" applyAlignment="1" applyProtection="1">
      <alignment horizontal="center" vertical="center"/>
      <protection/>
    </xf>
    <xf numFmtId="37" fontId="83" fillId="0" borderId="0" xfId="20" applyNumberFormat="1" applyFont="1" applyFill="1" applyBorder="1" applyAlignment="1" applyProtection="1">
      <alignment horizontal="center" vertical="center"/>
      <protection/>
    </xf>
    <xf numFmtId="37" fontId="82" fillId="0" borderId="0" xfId="19" applyNumberFormat="1" applyFont="1" applyFill="1" applyBorder="1" applyAlignment="1" applyProtection="1">
      <alignment horizontal="center" vertical="center"/>
      <protection/>
    </xf>
    <xf numFmtId="37" fontId="84" fillId="0" borderId="0" xfId="19" applyNumberFormat="1" applyFont="1" applyFill="1" applyBorder="1" applyAlignment="1" applyProtection="1">
      <alignment horizontal="center" vertical="center"/>
      <protection/>
    </xf>
    <xf numFmtId="37" fontId="82" fillId="0" borderId="0" xfId="18" applyNumberFormat="1" applyFont="1" applyFill="1" applyBorder="1" applyAlignment="1" applyProtection="1">
      <alignment horizontal="center" vertical="center"/>
      <protection/>
    </xf>
    <xf numFmtId="37" fontId="84" fillId="0" borderId="0" xfId="18" applyNumberFormat="1" applyFont="1" applyFill="1" applyBorder="1" applyAlignment="1" applyProtection="1">
      <alignment horizontal="center" vertical="center"/>
      <protection/>
    </xf>
    <xf numFmtId="37" fontId="84" fillId="0" borderId="0" xfId="17" applyNumberFormat="1" applyFont="1" applyFill="1" applyBorder="1" applyAlignment="1" applyProtection="1">
      <alignment horizontal="center" vertical="center"/>
      <protection/>
    </xf>
    <xf numFmtId="0" fontId="81" fillId="0" borderId="9" xfId="60" applyFont="1" applyFill="1" applyAlignment="1" applyProtection="1">
      <alignment/>
      <protection locked="0"/>
    </xf>
    <xf numFmtId="37" fontId="82" fillId="33" borderId="9" xfId="60" applyNumberFormat="1" applyFont="1" applyFill="1" applyAlignment="1" applyProtection="1">
      <alignment horizontal="center" vertical="center"/>
      <protection/>
    </xf>
    <xf numFmtId="37" fontId="81" fillId="33" borderId="9" xfId="60" applyNumberFormat="1" applyFont="1" applyFill="1" applyAlignment="1" applyProtection="1">
      <alignment horizontal="center" vertical="center"/>
      <protection/>
    </xf>
    <xf numFmtId="37" fontId="82" fillId="12" borderId="9" xfId="60" applyNumberFormat="1" applyFont="1" applyFill="1" applyAlignment="1" applyProtection="1">
      <alignment horizontal="center" vertical="center"/>
      <protection/>
    </xf>
    <xf numFmtId="37" fontId="81" fillId="12" borderId="9" xfId="60" applyNumberFormat="1" applyFont="1" applyFill="1" applyAlignment="1" applyProtection="1">
      <alignment horizontal="center" vertical="center"/>
      <protection/>
    </xf>
    <xf numFmtId="37" fontId="82" fillId="3" borderId="9" xfId="60" applyNumberFormat="1" applyFont="1" applyFill="1" applyAlignment="1" applyProtection="1">
      <alignment horizontal="center" vertical="center"/>
      <protection/>
    </xf>
    <xf numFmtId="37" fontId="81" fillId="3" borderId="9" xfId="60" applyNumberFormat="1" applyFont="1" applyFill="1" applyAlignment="1" applyProtection="1">
      <alignment horizontal="center" vertical="center"/>
      <protection/>
    </xf>
    <xf numFmtId="37" fontId="82" fillId="10" borderId="9" xfId="60" applyNumberFormat="1" applyFont="1" applyFill="1" applyAlignment="1" applyProtection="1">
      <alignment horizontal="center" vertical="center"/>
      <protection/>
    </xf>
    <xf numFmtId="37" fontId="81" fillId="10" borderId="9" xfId="60" applyNumberFormat="1" applyFont="1" applyFill="1" applyAlignment="1" applyProtection="1">
      <alignment horizontal="center" vertical="center"/>
      <protection/>
    </xf>
    <xf numFmtId="0" fontId="69" fillId="0" borderId="9" xfId="60" applyFont="1" applyAlignment="1" applyProtection="1">
      <alignment horizontal="right"/>
      <protection locked="0"/>
    </xf>
    <xf numFmtId="0" fontId="69" fillId="0" borderId="9" xfId="60" applyAlignment="1" applyProtection="1">
      <alignment horizontal="right"/>
      <protection locked="0"/>
    </xf>
    <xf numFmtId="37" fontId="85" fillId="3" borderId="9" xfId="60" applyNumberFormat="1" applyFont="1" applyFill="1" applyAlignment="1" applyProtection="1">
      <alignment horizontal="center" vertical="center"/>
      <protection/>
    </xf>
    <xf numFmtId="37" fontId="85" fillId="33" borderId="9" xfId="60" applyNumberFormat="1" applyFont="1" applyFill="1" applyAlignment="1" applyProtection="1">
      <alignment horizontal="center" vertical="center"/>
      <protection/>
    </xf>
    <xf numFmtId="37" fontId="85" fillId="12" borderId="9" xfId="60" applyNumberFormat="1" applyFont="1" applyFill="1" applyAlignment="1" applyProtection="1">
      <alignment horizontal="center" vertical="center"/>
      <protection/>
    </xf>
    <xf numFmtId="37" fontId="85" fillId="10" borderId="9" xfId="60" applyNumberFormat="1" applyFont="1" applyFill="1" applyAlignment="1" applyProtection="1">
      <alignment horizontal="center" vertical="center"/>
      <protection/>
    </xf>
    <xf numFmtId="3" fontId="69" fillId="33" borderId="9" xfId="60" applyNumberFormat="1" applyFont="1" applyFill="1" applyAlignment="1" applyProtection="1">
      <alignment horizontal="center" vertical="center"/>
      <protection/>
    </xf>
    <xf numFmtId="0" fontId="69" fillId="0" borderId="9" xfId="60" applyFont="1" applyFill="1" applyAlignment="1" applyProtection="1">
      <alignment horizontal="right" wrapText="1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3" fontId="85" fillId="33" borderId="9" xfId="6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wrapText="1"/>
      <protection/>
    </xf>
    <xf numFmtId="37" fontId="7" fillId="33" borderId="9" xfId="60" applyNumberFormat="1" applyFont="1" applyFill="1" applyAlignment="1" applyProtection="1">
      <alignment horizontal="center" vertical="center"/>
      <protection/>
    </xf>
    <xf numFmtId="37" fontId="7" fillId="12" borderId="9" xfId="60" applyNumberFormat="1" applyFont="1" applyFill="1" applyAlignment="1" applyProtection="1">
      <alignment horizontal="center" vertical="center"/>
      <protection/>
    </xf>
    <xf numFmtId="37" fontId="7" fillId="3" borderId="9" xfId="60" applyNumberFormat="1" applyFont="1" applyFill="1" applyAlignment="1" applyProtection="1">
      <alignment horizontal="center" vertical="center"/>
      <protection/>
    </xf>
    <xf numFmtId="37" fontId="7" fillId="10" borderId="9" xfId="60" applyNumberFormat="1" applyFont="1" applyFill="1" applyAlignment="1" applyProtection="1">
      <alignment horizontal="center" vertical="center"/>
      <protection/>
    </xf>
    <xf numFmtId="0" fontId="69" fillId="33" borderId="0" xfId="20" applyFont="1" applyFill="1" applyBorder="1" applyAlignment="1" applyProtection="1">
      <alignment/>
      <protection locked="0"/>
    </xf>
    <xf numFmtId="0" fontId="69" fillId="12" borderId="0" xfId="19" applyFont="1" applyFill="1" applyBorder="1" applyAlignment="1" applyProtection="1">
      <alignment/>
      <protection locked="0"/>
    </xf>
    <xf numFmtId="0" fontId="69" fillId="12" borderId="0" xfId="19" applyFont="1" applyFill="1" applyBorder="1" applyAlignment="1" applyProtection="1">
      <alignment/>
      <protection locked="0"/>
    </xf>
    <xf numFmtId="0" fontId="69" fillId="3" borderId="0" xfId="18" applyFont="1" applyFill="1" applyBorder="1" applyAlignment="1" applyProtection="1">
      <alignment/>
      <protection locked="0"/>
    </xf>
    <xf numFmtId="0" fontId="69" fillId="10" borderId="0" xfId="17" applyFont="1" applyFill="1" applyBorder="1" applyAlignment="1" applyProtection="1">
      <alignment/>
      <protection locked="0"/>
    </xf>
    <xf numFmtId="0" fontId="80" fillId="33" borderId="0" xfId="20" applyFont="1" applyFill="1" applyBorder="1" applyAlignment="1" applyProtection="1">
      <alignment horizontal="center" vertical="center"/>
      <protection locked="0"/>
    </xf>
    <xf numFmtId="0" fontId="69" fillId="33" borderId="0" xfId="20" applyFont="1" applyFill="1" applyBorder="1" applyAlignment="1" applyProtection="1">
      <alignment horizontal="center" vertical="center"/>
      <protection locked="0"/>
    </xf>
    <xf numFmtId="0" fontId="80" fillId="12" borderId="0" xfId="19" applyFont="1" applyFill="1" applyBorder="1" applyAlignment="1" applyProtection="1">
      <alignment horizontal="center" vertical="center"/>
      <protection locked="0"/>
    </xf>
    <xf numFmtId="0" fontId="69" fillId="12" borderId="0" xfId="19" applyFont="1" applyFill="1" applyBorder="1" applyAlignment="1" applyProtection="1">
      <alignment horizontal="center" vertical="center"/>
      <protection locked="0"/>
    </xf>
    <xf numFmtId="0" fontId="80" fillId="3" borderId="0" xfId="18" applyFont="1" applyFill="1" applyBorder="1" applyAlignment="1" applyProtection="1">
      <alignment horizontal="center" vertical="center"/>
      <protection locked="0"/>
    </xf>
    <xf numFmtId="0" fontId="69" fillId="3" borderId="0" xfId="18" applyFont="1" applyFill="1" applyBorder="1" applyAlignment="1" applyProtection="1">
      <alignment horizontal="center" vertical="center"/>
      <protection locked="0"/>
    </xf>
    <xf numFmtId="0" fontId="80" fillId="10" borderId="0" xfId="17" applyFont="1" applyFill="1" applyBorder="1" applyAlignment="1" applyProtection="1">
      <alignment horizontal="center" vertical="center"/>
      <protection locked="0"/>
    </xf>
    <xf numFmtId="0" fontId="69" fillId="10" borderId="0" xfId="17" applyFont="1" applyFill="1" applyBorder="1" applyAlignment="1" applyProtection="1">
      <alignment horizontal="center" vertical="center"/>
      <protection locked="0"/>
    </xf>
    <xf numFmtId="37" fontId="69" fillId="33" borderId="9" xfId="60" applyNumberFormat="1" applyFont="1" applyFill="1" applyAlignment="1" applyProtection="1">
      <alignment horizontal="center"/>
      <protection/>
    </xf>
    <xf numFmtId="37" fontId="69" fillId="12" borderId="9" xfId="60" applyNumberFormat="1" applyFont="1" applyFill="1" applyAlignment="1" applyProtection="1">
      <alignment horizontal="center"/>
      <protection/>
    </xf>
    <xf numFmtId="37" fontId="69" fillId="3" borderId="9" xfId="60" applyNumberFormat="1" applyFont="1" applyFill="1" applyAlignment="1" applyProtection="1">
      <alignment horizontal="center"/>
      <protection/>
    </xf>
    <xf numFmtId="37" fontId="69" fillId="10" borderId="9" xfId="60" applyNumberFormat="1" applyFont="1" applyFill="1" applyAlignment="1" applyProtection="1">
      <alignment horizontal="center"/>
      <protection/>
    </xf>
    <xf numFmtId="0" fontId="7" fillId="0" borderId="11" xfId="55" applyFont="1" applyBorder="1" applyAlignment="1" applyProtection="1">
      <alignment horizontal="center"/>
      <protection locked="0"/>
    </xf>
    <xf numFmtId="0" fontId="7" fillId="0" borderId="11" xfId="55" applyFont="1" applyBorder="1" applyProtection="1">
      <alignment/>
      <protection locked="0"/>
    </xf>
    <xf numFmtId="0" fontId="69" fillId="33" borderId="11" xfId="20" applyFont="1" applyFill="1" applyBorder="1" applyAlignment="1" applyProtection="1">
      <alignment horizontal="center"/>
      <protection/>
    </xf>
    <xf numFmtId="0" fontId="69" fillId="12" borderId="11" xfId="19" applyFont="1" applyFill="1" applyBorder="1" applyAlignment="1" applyProtection="1">
      <alignment horizontal="center"/>
      <protection locked="0"/>
    </xf>
    <xf numFmtId="0" fontId="69" fillId="3" borderId="11" xfId="18" applyFont="1" applyFill="1" applyBorder="1" applyAlignment="1" applyProtection="1">
      <alignment horizontal="center"/>
      <protection locked="0"/>
    </xf>
    <xf numFmtId="0" fontId="69" fillId="10" borderId="11" xfId="17" applyFont="1" applyFill="1" applyBorder="1" applyAlignment="1" applyProtection="1">
      <alignment horizontal="center"/>
      <protection locked="0"/>
    </xf>
    <xf numFmtId="0" fontId="14" fillId="0" borderId="0" xfId="55" applyFont="1" applyFill="1" applyProtection="1">
      <alignment/>
      <protection/>
    </xf>
    <xf numFmtId="0" fontId="14" fillId="0" borderId="0" xfId="55" applyFont="1" applyFill="1" applyBorder="1" applyAlignment="1" applyProtection="1">
      <alignment horizontal="center"/>
      <protection/>
    </xf>
    <xf numFmtId="37" fontId="14" fillId="0" borderId="0" xfId="55" applyNumberFormat="1" applyFont="1" applyFill="1" applyAlignment="1" applyProtection="1">
      <alignment horizontal="right" vertical="center"/>
      <protection/>
    </xf>
    <xf numFmtId="0" fontId="81" fillId="0" borderId="9" xfId="60" applyFont="1" applyFill="1" applyAlignment="1" applyProtection="1">
      <alignment/>
      <protection/>
    </xf>
    <xf numFmtId="0" fontId="81" fillId="0" borderId="9" xfId="60" applyFont="1" applyFill="1" applyAlignment="1" applyProtection="1">
      <alignment horizontal="center"/>
      <protection/>
    </xf>
    <xf numFmtId="37" fontId="81" fillId="0" borderId="9" xfId="60" applyNumberFormat="1" applyFont="1" applyFill="1" applyAlignment="1" applyProtection="1">
      <alignment horizontal="right" vertical="center"/>
      <protection/>
    </xf>
    <xf numFmtId="37" fontId="69" fillId="34" borderId="9" xfId="60" applyNumberFormat="1" applyFont="1" applyFill="1" applyAlignment="1" applyProtection="1">
      <alignment horizontal="center" vertical="center"/>
      <protection/>
    </xf>
    <xf numFmtId="37" fontId="69" fillId="7" borderId="9" xfId="60" applyNumberFormat="1" applyFont="1" applyFill="1" applyAlignment="1" applyProtection="1">
      <alignment horizontal="center" vertical="center"/>
      <protection/>
    </xf>
    <xf numFmtId="37" fontId="69" fillId="6" borderId="9" xfId="60" applyNumberFormat="1" applyFont="1" applyFill="1" applyAlignment="1" applyProtection="1">
      <alignment horizontal="center" vertical="center"/>
      <protection/>
    </xf>
    <xf numFmtId="37" fontId="69" fillId="4" borderId="9" xfId="60" applyNumberFormat="1" applyFont="1" applyFill="1" applyAlignment="1" applyProtection="1">
      <alignment horizontal="center" vertical="center"/>
      <protection/>
    </xf>
    <xf numFmtId="37" fontId="69" fillId="3" borderId="9" xfId="60" applyNumberFormat="1" applyFont="1" applyFill="1" applyAlignment="1" applyProtection="1">
      <alignment horizontal="center" vertical="center"/>
      <protection/>
    </xf>
    <xf numFmtId="37" fontId="69" fillId="2" borderId="9" xfId="60" applyNumberFormat="1" applyFont="1" applyFill="1" applyAlignment="1" applyProtection="1">
      <alignment horizontal="center" vertical="center"/>
      <protection/>
    </xf>
    <xf numFmtId="0" fontId="8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69" fillId="0" borderId="9" xfId="60" applyFont="1" applyFill="1" applyAlignment="1" applyProtection="1">
      <alignment horizontal="right"/>
      <protection locked="0"/>
    </xf>
    <xf numFmtId="0" fontId="69" fillId="33" borderId="9" xfId="60" applyFont="1" applyFill="1" applyAlignment="1" applyProtection="1">
      <alignment horizontal="center" vertical="center"/>
      <protection/>
    </xf>
    <xf numFmtId="0" fontId="69" fillId="12" borderId="9" xfId="60" applyFont="1" applyFill="1" applyAlignment="1" applyProtection="1">
      <alignment horizontal="center" vertical="center"/>
      <protection/>
    </xf>
    <xf numFmtId="0" fontId="69" fillId="3" borderId="9" xfId="60" applyFont="1" applyFill="1" applyAlignment="1" applyProtection="1">
      <alignment horizontal="center" vertical="center"/>
      <protection/>
    </xf>
    <xf numFmtId="0" fontId="69" fillId="10" borderId="9" xfId="60" applyFont="1" applyFill="1" applyAlignment="1" applyProtection="1">
      <alignment horizontal="center" vertical="center"/>
      <protection/>
    </xf>
    <xf numFmtId="3" fontId="69" fillId="13" borderId="9" xfId="60" applyNumberFormat="1" applyFont="1" applyFill="1" applyAlignment="1" applyProtection="1">
      <alignment horizontal="center" vertical="center"/>
      <protection/>
    </xf>
    <xf numFmtId="3" fontId="69" fillId="12" borderId="9" xfId="60" applyNumberFormat="1" applyFont="1" applyFill="1" applyAlignment="1" applyProtection="1">
      <alignment horizontal="center" vertical="center"/>
      <protection/>
    </xf>
    <xf numFmtId="0" fontId="69" fillId="0" borderId="9" xfId="60" applyFont="1" applyFill="1" applyAlignment="1" applyProtection="1">
      <alignment horizontal="right" wrapText="1"/>
      <protection locked="0"/>
    </xf>
    <xf numFmtId="9" fontId="69" fillId="12" borderId="9" xfId="60" applyNumberFormat="1" applyFont="1" applyFill="1" applyAlignment="1" applyProtection="1">
      <alignment horizontal="center"/>
      <protection/>
    </xf>
    <xf numFmtId="9" fontId="69" fillId="3" borderId="9" xfId="60" applyNumberFormat="1" applyFont="1" applyFill="1" applyAlignment="1" applyProtection="1">
      <alignment horizontal="center"/>
      <protection/>
    </xf>
    <xf numFmtId="0" fontId="87" fillId="0" borderId="0" xfId="51" applyFont="1" applyAlignment="1" applyProtection="1">
      <alignment horizontal="left"/>
      <protection locked="0"/>
    </xf>
    <xf numFmtId="0" fontId="8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3" fontId="72" fillId="0" borderId="0" xfId="20" applyNumberFormat="1" applyFont="1" applyFill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 locked="0"/>
    </xf>
    <xf numFmtId="0" fontId="88" fillId="0" borderId="0" xfId="51" applyFont="1" applyAlignment="1" applyProtection="1">
      <alignment/>
      <protection locked="0"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/>
    </xf>
    <xf numFmtId="0" fontId="14" fillId="16" borderId="24" xfId="56" applyFont="1" applyFill="1" applyBorder="1" applyAlignment="1" applyProtection="1">
      <alignment horizontal="left"/>
      <protection/>
    </xf>
    <xf numFmtId="0" fontId="14" fillId="16" borderId="0" xfId="56" applyFont="1" applyFill="1" applyBorder="1" applyAlignment="1" applyProtection="1">
      <alignment horizontal="left"/>
      <protection/>
    </xf>
    <xf numFmtId="0" fontId="14" fillId="16" borderId="25" xfId="56" applyFont="1" applyFill="1" applyBorder="1" applyAlignment="1" applyProtection="1">
      <alignment horizontal="left"/>
      <protection locked="0"/>
    </xf>
    <xf numFmtId="0" fontId="14" fillId="16" borderId="26" xfId="56" applyFont="1" applyFill="1" applyBorder="1" applyAlignment="1" applyProtection="1">
      <alignment horizontal="left"/>
      <protection locked="0"/>
    </xf>
    <xf numFmtId="0" fontId="14" fillId="16" borderId="27" xfId="56" applyFont="1" applyFill="1" applyBorder="1" applyAlignment="1" applyProtection="1">
      <alignment horizontal="left"/>
      <protection locked="0"/>
    </xf>
    <xf numFmtId="49" fontId="14" fillId="16" borderId="25" xfId="56" applyNumberFormat="1" applyFont="1" applyFill="1" applyBorder="1" applyAlignment="1" applyProtection="1">
      <alignment horizontal="left"/>
      <protection locked="0"/>
    </xf>
    <xf numFmtId="49" fontId="14" fillId="16" borderId="26" xfId="56" applyNumberFormat="1" applyFont="1" applyFill="1" applyBorder="1" applyAlignment="1" applyProtection="1">
      <alignment horizontal="left"/>
      <protection locked="0"/>
    </xf>
    <xf numFmtId="49" fontId="14" fillId="16" borderId="27" xfId="56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4" fillId="16" borderId="28" xfId="56" applyFont="1" applyFill="1" applyBorder="1" applyAlignment="1" applyProtection="1">
      <alignment horizontal="left" vertical="center"/>
      <protection locked="0"/>
    </xf>
    <xf numFmtId="0" fontId="14" fillId="16" borderId="29" xfId="56" applyFont="1" applyFill="1" applyBorder="1" applyAlignment="1" applyProtection="1">
      <alignment horizontal="left" vertical="center"/>
      <protection locked="0"/>
    </xf>
    <xf numFmtId="0" fontId="14" fillId="16" borderId="30" xfId="56" applyFont="1" applyFill="1" applyBorder="1" applyAlignment="1" applyProtection="1">
      <alignment horizontal="left" vertical="center"/>
      <protection locked="0"/>
    </xf>
    <xf numFmtId="0" fontId="89" fillId="0" borderId="31" xfId="48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81" fillId="16" borderId="25" xfId="56" applyFont="1" applyFill="1" applyBorder="1" applyAlignment="1" applyProtection="1">
      <alignment horizontal="left" vertical="center"/>
      <protection locked="0"/>
    </xf>
    <xf numFmtId="0" fontId="81" fillId="16" borderId="26" xfId="56" applyFont="1" applyFill="1" applyBorder="1" applyAlignment="1" applyProtection="1">
      <alignment horizontal="left" vertical="center"/>
      <protection locked="0"/>
    </xf>
    <xf numFmtId="0" fontId="81" fillId="16" borderId="27" xfId="56" applyFont="1" applyFill="1" applyBorder="1" applyAlignment="1" applyProtection="1">
      <alignment horizontal="left" vertical="center"/>
      <protection locked="0"/>
    </xf>
    <xf numFmtId="0" fontId="89" fillId="0" borderId="32" xfId="48" applyFont="1" applyBorder="1" applyAlignment="1" applyProtection="1">
      <alignment horizontal="center"/>
      <protection locked="0"/>
    </xf>
    <xf numFmtId="0" fontId="69" fillId="0" borderId="9" xfId="60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/>
    </xf>
    <xf numFmtId="0" fontId="14" fillId="16" borderId="28" xfId="56" applyFont="1" applyFill="1" applyBorder="1" applyAlignment="1" applyProtection="1">
      <alignment horizontal="left"/>
      <protection locked="0"/>
    </xf>
    <xf numFmtId="0" fontId="14" fillId="16" borderId="29" xfId="56" applyFont="1" applyFill="1" applyBorder="1" applyAlignment="1" applyProtection="1">
      <alignment horizontal="left"/>
      <protection locked="0"/>
    </xf>
    <xf numFmtId="0" fontId="14" fillId="16" borderId="30" xfId="56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55" applyFont="1" applyFill="1" applyBorder="1" applyAlignment="1" applyProtection="1">
      <alignment horizontal="center" vertical="center"/>
      <protection locked="0"/>
    </xf>
    <xf numFmtId="0" fontId="13" fillId="0" borderId="0" xfId="55" applyFont="1" applyFill="1" applyBorder="1" applyAlignment="1" applyProtection="1">
      <alignment horizontal="center" vertical="center"/>
      <protection/>
    </xf>
    <xf numFmtId="0" fontId="71" fillId="2" borderId="14" xfId="15" applyFont="1" applyBorder="1" applyAlignment="1" applyProtection="1">
      <alignment horizontal="center" vertical="center"/>
      <protection locked="0"/>
    </xf>
    <xf numFmtId="0" fontId="71" fillId="2" borderId="19" xfId="15" applyFont="1" applyBorder="1" applyAlignment="1" applyProtection="1">
      <alignment horizontal="center" vertical="center"/>
      <protection locked="0"/>
    </xf>
    <xf numFmtId="0" fontId="71" fillId="2" borderId="0" xfId="15" applyFont="1" applyBorder="1" applyAlignment="1" applyProtection="1">
      <alignment horizontal="center" vertical="center"/>
      <protection locked="0"/>
    </xf>
    <xf numFmtId="0" fontId="71" fillId="2" borderId="20" xfId="15" applyFont="1" applyBorder="1" applyAlignment="1" applyProtection="1">
      <alignment horizontal="center" vertical="center"/>
      <protection locked="0"/>
    </xf>
    <xf numFmtId="0" fontId="71" fillId="3" borderId="14" xfId="16" applyFont="1" applyBorder="1" applyAlignment="1" applyProtection="1">
      <alignment horizontal="center" vertical="center" wrapText="1"/>
      <protection locked="0"/>
    </xf>
    <xf numFmtId="0" fontId="71" fillId="3" borderId="0" xfId="16" applyFont="1" applyBorder="1" applyAlignment="1" applyProtection="1">
      <alignment horizontal="center" vertical="center" wrapText="1"/>
      <protection locked="0"/>
    </xf>
    <xf numFmtId="0" fontId="71" fillId="4" borderId="14" xfId="17" applyFont="1" applyBorder="1" applyAlignment="1" applyProtection="1">
      <alignment horizontal="center" vertical="center"/>
      <protection locked="0"/>
    </xf>
    <xf numFmtId="0" fontId="71" fillId="4" borderId="0" xfId="17" applyFont="1" applyBorder="1" applyAlignment="1" applyProtection="1">
      <alignment horizontal="center" vertical="center"/>
      <protection locked="0"/>
    </xf>
    <xf numFmtId="0" fontId="10" fillId="0" borderId="33" xfId="55" applyFont="1" applyBorder="1" applyAlignment="1" applyProtection="1">
      <alignment horizontal="center" vertical="center"/>
      <protection locked="0"/>
    </xf>
    <xf numFmtId="0" fontId="10" fillId="0" borderId="34" xfId="55" applyFont="1" applyBorder="1" applyAlignment="1" applyProtection="1">
      <alignment horizontal="center" vertical="center"/>
      <protection locked="0"/>
    </xf>
    <xf numFmtId="0" fontId="10" fillId="0" borderId="21" xfId="55" applyFont="1" applyBorder="1" applyAlignment="1" applyProtection="1">
      <alignment horizontal="center" vertical="center"/>
      <protection locked="0"/>
    </xf>
    <xf numFmtId="0" fontId="71" fillId="33" borderId="14" xfId="18" applyFont="1" applyFill="1" applyBorder="1" applyAlignment="1" applyProtection="1">
      <alignment horizontal="center" vertical="center" wrapText="1"/>
      <protection locked="0"/>
    </xf>
    <xf numFmtId="0" fontId="71" fillId="33" borderId="0" xfId="18" applyFont="1" applyFill="1" applyBorder="1" applyAlignment="1" applyProtection="1">
      <alignment horizontal="center" vertical="center" wrapText="1"/>
      <protection locked="0"/>
    </xf>
    <xf numFmtId="0" fontId="71" fillId="6" borderId="14" xfId="19" applyFont="1" applyBorder="1" applyAlignment="1" applyProtection="1">
      <alignment horizontal="center" vertical="center"/>
      <protection locked="0"/>
    </xf>
    <xf numFmtId="0" fontId="71" fillId="6" borderId="0" xfId="19" applyFont="1" applyBorder="1" applyAlignment="1" applyProtection="1">
      <alignment horizontal="center" vertical="center"/>
      <protection locked="0"/>
    </xf>
    <xf numFmtId="0" fontId="71" fillId="7" borderId="14" xfId="20" applyFont="1" applyBorder="1" applyAlignment="1" applyProtection="1">
      <alignment horizontal="center" vertical="center" wrapText="1"/>
      <protection locked="0"/>
    </xf>
    <xf numFmtId="0" fontId="71" fillId="7" borderId="0" xfId="20" applyFont="1" applyBorder="1" applyAlignment="1" applyProtection="1">
      <alignment horizontal="center" vertical="center" wrapText="1"/>
      <protection locked="0"/>
    </xf>
    <xf numFmtId="0" fontId="10" fillId="34" borderId="14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horizontal="center" vertical="center"/>
      <protection locked="0"/>
    </xf>
    <xf numFmtId="0" fontId="10" fillId="10" borderId="14" xfId="0" applyFont="1" applyFill="1" applyBorder="1" applyAlignment="1" applyProtection="1">
      <alignment horizontal="center" vertical="center"/>
      <protection locked="0"/>
    </xf>
    <xf numFmtId="0" fontId="10" fillId="10" borderId="0" xfId="0" applyFont="1" applyFill="1" applyBorder="1" applyAlignment="1" applyProtection="1">
      <alignment horizontal="center" vertical="center"/>
      <protection locked="0"/>
    </xf>
    <xf numFmtId="0" fontId="10" fillId="10" borderId="15" xfId="0" applyFont="1" applyFill="1" applyBorder="1" applyAlignment="1" applyProtection="1">
      <alignment horizontal="center" vertical="center"/>
      <protection locked="0"/>
    </xf>
    <xf numFmtId="165" fontId="0" fillId="0" borderId="0" xfId="58" applyNumberFormat="1" applyFont="1" applyAlignment="1" applyProtection="1">
      <alignment horizontal="center"/>
      <protection/>
    </xf>
    <xf numFmtId="3" fontId="72" fillId="0" borderId="0" xfId="20" applyNumberFormat="1" applyFont="1" applyFill="1" applyAlignment="1" applyProtection="1">
      <alignment horizontal="center" vertical="center"/>
      <protection/>
    </xf>
    <xf numFmtId="165" fontId="0" fillId="0" borderId="0" xfId="58" applyNumberFormat="1" applyFont="1" applyFill="1" applyAlignment="1" applyProtection="1">
      <alignment horizontal="center" vertical="center"/>
      <protection/>
    </xf>
    <xf numFmtId="0" fontId="69" fillId="0" borderId="9" xfId="60" applyFont="1" applyFill="1" applyAlignment="1" applyProtection="1">
      <alignment horizontal="right" wrapText="1"/>
      <protection/>
    </xf>
    <xf numFmtId="0" fontId="72" fillId="33" borderId="0" xfId="20" applyFont="1" applyFill="1" applyBorder="1" applyAlignment="1" applyProtection="1">
      <alignment horizontal="left"/>
      <protection/>
    </xf>
    <xf numFmtId="165" fontId="0" fillId="0" borderId="23" xfId="58" applyNumberFormat="1" applyFont="1" applyFill="1" applyBorder="1" applyAlignment="1" applyProtection="1">
      <alignment horizontal="center" vertical="center"/>
      <protection/>
    </xf>
    <xf numFmtId="0" fontId="14" fillId="16" borderId="25" xfId="56" applyFont="1" applyFill="1" applyBorder="1" applyAlignment="1" applyProtection="1">
      <alignment horizontal="left" vertical="center"/>
      <protection locked="0"/>
    </xf>
    <xf numFmtId="0" fontId="14" fillId="16" borderId="26" xfId="56" applyFont="1" applyFill="1" applyBorder="1" applyAlignment="1" applyProtection="1">
      <alignment horizontal="left" vertical="center"/>
      <protection locked="0"/>
    </xf>
    <xf numFmtId="0" fontId="14" fillId="16" borderId="27" xfId="56" applyFont="1" applyFill="1" applyBorder="1" applyAlignment="1" applyProtection="1">
      <alignment horizontal="left" vertical="center"/>
      <protection locked="0"/>
    </xf>
    <xf numFmtId="0" fontId="14" fillId="16" borderId="7" xfId="56" applyFont="1" applyFill="1" applyAlignment="1" applyProtection="1">
      <alignment horizontal="left"/>
      <protection locked="0"/>
    </xf>
    <xf numFmtId="3" fontId="69" fillId="33" borderId="9" xfId="60" applyNumberFormat="1" applyFont="1" applyFill="1" applyAlignment="1" applyProtection="1">
      <alignment horizontal="center" vertical="center"/>
      <protection/>
    </xf>
    <xf numFmtId="165" fontId="0" fillId="0" borderId="23" xfId="58" applyNumberFormat="1" applyFont="1" applyBorder="1" applyAlignment="1" applyProtection="1">
      <alignment horizontal="center"/>
      <protection/>
    </xf>
    <xf numFmtId="165" fontId="69" fillId="12" borderId="9" xfId="60" applyNumberFormat="1" applyFont="1" applyFill="1" applyAlignment="1" applyProtection="1">
      <alignment horizontal="center"/>
      <protection/>
    </xf>
    <xf numFmtId="165" fontId="69" fillId="13" borderId="9" xfId="58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18" xfId="32" applyFont="1" applyFill="1" applyBorder="1" applyAlignment="1" applyProtection="1">
      <alignment horizontal="center" vertical="center"/>
      <protection locked="0"/>
    </xf>
    <xf numFmtId="0" fontId="10" fillId="0" borderId="35" xfId="32" applyFont="1" applyFill="1" applyBorder="1" applyAlignment="1" applyProtection="1">
      <alignment horizontal="center" vertical="center"/>
      <protection locked="0"/>
    </xf>
    <xf numFmtId="0" fontId="10" fillId="0" borderId="18" xfId="24" applyFont="1" applyFill="1" applyBorder="1" applyAlignment="1" applyProtection="1">
      <alignment horizontal="center" vertical="center"/>
      <protection locked="0"/>
    </xf>
    <xf numFmtId="0" fontId="10" fillId="0" borderId="35" xfId="24" applyFont="1" applyFill="1" applyBorder="1" applyAlignment="1" applyProtection="1">
      <alignment horizontal="center" vertical="center"/>
      <protection locked="0"/>
    </xf>
    <xf numFmtId="0" fontId="10" fillId="0" borderId="18" xfId="54" applyFont="1" applyFill="1" applyBorder="1" applyAlignment="1" applyProtection="1">
      <alignment horizontal="center" vertical="center"/>
      <protection locked="0"/>
    </xf>
    <xf numFmtId="0" fontId="10" fillId="0" borderId="35" xfId="54" applyFont="1" applyFill="1" applyBorder="1" applyAlignment="1" applyProtection="1">
      <alignment horizontal="center" vertical="center"/>
      <protection locked="0"/>
    </xf>
    <xf numFmtId="0" fontId="10" fillId="0" borderId="18" xfId="21" applyFont="1" applyFill="1" applyBorder="1" applyAlignment="1" applyProtection="1">
      <alignment horizontal="center" vertical="center"/>
      <protection locked="0"/>
    </xf>
    <xf numFmtId="0" fontId="10" fillId="0" borderId="35" xfId="21" applyFont="1" applyFill="1" applyBorder="1" applyAlignment="1" applyProtection="1">
      <alignment horizontal="center" vertical="center"/>
      <protection locked="0"/>
    </xf>
    <xf numFmtId="0" fontId="71" fillId="0" borderId="18" xfId="24" applyFont="1" applyFill="1" applyBorder="1" applyAlignment="1" applyProtection="1">
      <alignment horizontal="center" vertical="center"/>
      <protection locked="0"/>
    </xf>
    <xf numFmtId="0" fontId="71" fillId="0" borderId="35" xfId="24" applyFont="1" applyFill="1" applyBorder="1" applyAlignment="1" applyProtection="1">
      <alignment horizontal="center" vertical="center"/>
      <protection locked="0"/>
    </xf>
    <xf numFmtId="0" fontId="10" fillId="16" borderId="24" xfId="56" applyFont="1" applyFill="1" applyBorder="1" applyAlignment="1">
      <alignment horizontal="left"/>
    </xf>
    <xf numFmtId="0" fontId="10" fillId="16" borderId="0" xfId="56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71" fillId="0" borderId="9" xfId="60" applyFont="1" applyFill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UEBLO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Colegio de Ciencias Agrícolas, por Género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Subgraduados</a:t>
            </a:r>
          </a:p>
        </c:rich>
      </c:tx>
      <c:layout>
        <c:manualLayout>
          <c:xMode val="factor"/>
          <c:yMode val="factor"/>
          <c:x val="-0.000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415"/>
          <c:w val="0.8605"/>
          <c:h val="0.8037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C3D69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(GÉNERO!$E$19,GÉNERO!$H$19,GÉNERO!$K$19)</c:f>
              <c:strCache/>
            </c:strRef>
          </c:cat>
          <c:val>
            <c:numRef>
              <c:f>(GÉNERO!$E$33,GÉNERO!$H$33,GÉNERO!$K$33)</c:f>
              <c:numCache/>
            </c:numRef>
          </c:val>
        </c:ser>
        <c:ser>
          <c:idx val="1"/>
          <c:order val="1"/>
          <c:tx>
            <c:v>Femenino</c:v>
          </c:tx>
          <c:spPr>
            <a:solidFill>
              <a:srgbClr val="E6B9B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(GÉNERO!$E$19,GÉNERO!$H$19,GÉNERO!$K$19)</c:f>
              <c:strCache/>
            </c:strRef>
          </c:cat>
          <c:val>
            <c:numRef>
              <c:f>(GÉNERO!$F$33,GÉNERO!$I$33,GÉNERO!$L$33)</c:f>
              <c:numCache/>
            </c:numRef>
          </c:val>
        </c:ser>
        <c:ser>
          <c:idx val="2"/>
          <c:order val="2"/>
          <c:tx>
            <c:v>Masculino</c:v>
          </c:tx>
          <c:spPr>
            <a:solidFill>
              <a:srgbClr val="93CDD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(GÉNERO!$E$19,GÉNERO!$H$19,GÉNERO!$K$19)</c:f>
              <c:strCache/>
            </c:strRef>
          </c:cat>
          <c:val>
            <c:numRef>
              <c:f>(GÉNERO!$G$33,GÉNERO!$J$33,GÉNERO!$M$33)</c:f>
              <c:numCache/>
            </c:numRef>
          </c:val>
        </c:ser>
        <c:axId val="9581924"/>
        <c:axId val="19128453"/>
      </c:barChart>
      <c:catAx>
        <c:axId val="9581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Sesión Académica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28453"/>
        <c:crosses val="autoZero"/>
        <c:auto val="1"/>
        <c:lblOffset val="100"/>
        <c:tickLblSkip val="1"/>
        <c:tickMarkSkip val="2"/>
        <c:noMultiLvlLbl val="0"/>
      </c:catAx>
      <c:valAx>
        <c:axId val="19128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81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25"/>
          <c:y val="0.4935"/>
          <c:w val="0.0845"/>
          <c:h val="0.1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Doctorados, por Género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67"/>
          <c:w val="0.8632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C3D69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(GÉNERO!$E$222,GÉNERO!$H$222,GÉNERO!$K$222)</c:f>
              <c:strCache/>
            </c:strRef>
          </c:cat>
          <c:val>
            <c:numRef>
              <c:f>(GÉNERO!$E$613,GÉNERO!$H$613,GÉNERO!$K$613)</c:f>
              <c:numCache/>
            </c:numRef>
          </c:val>
        </c:ser>
        <c:ser>
          <c:idx val="1"/>
          <c:order val="1"/>
          <c:tx>
            <c:v>Femenino</c:v>
          </c:tx>
          <c:spPr>
            <a:solidFill>
              <a:srgbClr val="E6B9B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(GÉNERO!$E$222,GÉNERO!$H$222,GÉNERO!$K$222)</c:f>
              <c:strCache/>
            </c:strRef>
          </c:cat>
          <c:val>
            <c:numRef>
              <c:f>(GÉNERO!$F$613,GÉNERO!$I$613,GÉNERO!$L$613)</c:f>
              <c:numCache/>
            </c:numRef>
          </c:val>
        </c:ser>
        <c:ser>
          <c:idx val="2"/>
          <c:order val="2"/>
          <c:tx>
            <c:v>Masculino</c:v>
          </c:tx>
          <c:spPr>
            <a:solidFill>
              <a:srgbClr val="93CDD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(GÉNERO!$E$222,GÉNERO!$H$222,GÉNERO!$K$222)</c:f>
              <c:strCache/>
            </c:strRef>
          </c:cat>
          <c:val>
            <c:numRef>
              <c:f>(GÉNERO!$G$613,GÉNERO!$J$613,GÉNERO!$M$613)</c:f>
              <c:numCache/>
            </c:numRef>
          </c:val>
        </c:ser>
        <c:axId val="62859134"/>
        <c:axId val="28861295"/>
      </c:barChart>
      <c:catAx>
        <c:axId val="62859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Sesión Académica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61295"/>
        <c:crosses val="autoZero"/>
        <c:auto val="1"/>
        <c:lblOffset val="100"/>
        <c:tickLblSkip val="1"/>
        <c:noMultiLvlLbl val="0"/>
      </c:catAx>
      <c:valAx>
        <c:axId val="28861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59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47175"/>
          <c:w val="0.08275"/>
          <c:h val="0.12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Distribución de Graduandos por Colegios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Subgraduados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"/>
          <c:y val="0.22325"/>
          <c:w val="0.66625"/>
          <c:h val="0.69975"/>
        </c:manualLayout>
      </c:layout>
      <c:pie3DChart>
        <c:varyColors val="1"/>
        <c:ser>
          <c:idx val="1"/>
          <c:order val="0"/>
          <c:tx>
            <c:strRef>
              <c:f>GÉNERO!$B$282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GÉNERO!$A$284:$A$287</c:f>
              <c:strCache/>
            </c:strRef>
          </c:cat>
          <c:val>
            <c:numRef>
              <c:f>GÉNERO!$B$284:$B$287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15"/>
          <c:y val="0.467"/>
          <c:w val="0.204"/>
          <c:h val="0.21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Distribución de Graduandos por Colegios y Géneros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Subgraduado</a:t>
            </a:r>
          </a:p>
        </c:rich>
      </c:tx>
      <c:layout>
        <c:manualLayout>
          <c:xMode val="factor"/>
          <c:yMode val="factor"/>
          <c:x val="-0.0007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625"/>
          <c:w val="0.93975"/>
          <c:h val="0.843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GÉNERO!$C$282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GÉNERO!$A$284:$A$287</c:f>
              <c:strCache/>
            </c:strRef>
          </c:cat>
          <c:val>
            <c:numRef>
              <c:f>GÉNERO!$C$284:$C$287</c:f>
              <c:numCache/>
            </c:numRef>
          </c:val>
        </c:ser>
        <c:ser>
          <c:idx val="2"/>
          <c:order val="1"/>
          <c:tx>
            <c:strRef>
              <c:f>GÉNERO!$D$282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GÉNERO!$A$284:$A$287</c:f>
              <c:strCache/>
            </c:strRef>
          </c:cat>
          <c:val>
            <c:numRef>
              <c:f>GÉNERO!$D$284:$D$287</c:f>
              <c:numCache/>
            </c:numRef>
          </c:val>
        </c:ser>
        <c:overlap val="100"/>
        <c:gapWidth val="55"/>
        <c:axId val="58425064"/>
        <c:axId val="56063529"/>
      </c:barChart>
      <c:catAx>
        <c:axId val="5842506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63529"/>
        <c:crosses val="autoZero"/>
        <c:auto val="1"/>
        <c:lblOffset val="100"/>
        <c:tickLblSkip val="1"/>
        <c:noMultiLvlLbl val="0"/>
      </c:catAx>
      <c:valAx>
        <c:axId val="56063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25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975"/>
          <c:y val="0.52175"/>
          <c:w val="0.03575"/>
          <c:h val="0.12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Distribución de Graduandos por Colegios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Graduados</a:t>
            </a:r>
          </a:p>
        </c:rich>
      </c:tx>
      <c:layout>
        <c:manualLayout>
          <c:xMode val="factor"/>
          <c:yMode val="factor"/>
          <c:x val="-0.0007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"/>
          <c:y val="0.25375"/>
          <c:w val="0.66875"/>
          <c:h val="0.66675"/>
        </c:manualLayout>
      </c:layout>
      <c:pie3DChart>
        <c:varyColors val="1"/>
        <c:ser>
          <c:idx val="1"/>
          <c:order val="0"/>
          <c:tx>
            <c:strRef>
              <c:f>GÉNERO!$B$670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GÉNERO!$A$672:$A$675</c:f>
              <c:strCache/>
            </c:strRef>
          </c:cat>
          <c:val>
            <c:numRef>
              <c:f>GÉNERO!$B$672:$B$675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5"/>
          <c:y val="0.46075"/>
          <c:w val="0.20125"/>
          <c:h val="0.25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Distribución de Graduandos por Colegios y Género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Graduado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5675"/>
          <c:w val="0.92625"/>
          <c:h val="0.84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GÉNERO!$C$670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GÉNERO!$A$672:$A$675</c:f>
              <c:strCache/>
            </c:strRef>
          </c:cat>
          <c:val>
            <c:numRef>
              <c:f>GÉNERO!$C$672:$C$675</c:f>
              <c:numCache/>
            </c:numRef>
          </c:val>
        </c:ser>
        <c:ser>
          <c:idx val="2"/>
          <c:order val="1"/>
          <c:tx>
            <c:strRef>
              <c:f>GÉNERO!$D$670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GÉNERO!$A$672:$A$675</c:f>
              <c:strCache/>
            </c:strRef>
          </c:cat>
          <c:val>
            <c:numRef>
              <c:f>GÉNERO!$D$672:$D$675</c:f>
              <c:numCache/>
            </c:numRef>
          </c:val>
        </c:ser>
        <c:axId val="34809714"/>
        <c:axId val="44851971"/>
      </c:barChart>
      <c:catAx>
        <c:axId val="348097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51971"/>
        <c:crosses val="autoZero"/>
        <c:auto val="1"/>
        <c:lblOffset val="100"/>
        <c:tickLblSkip val="1"/>
        <c:noMultiLvlLbl val="0"/>
      </c:catAx>
      <c:valAx>
        <c:axId val="44851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097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1"/>
          <c:y val="0.52175"/>
          <c:w val="0.0437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Distribución de Graduandos por Colegios, Sesión Académica y Género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Subgraduados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75"/>
          <c:y val="0.14375"/>
          <c:w val="0.91225"/>
          <c:h val="0.8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GÉNERO!$P$282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 Light"/>
                      <a:ea typeface="Calibri Light"/>
                      <a:cs typeface="Calibri Light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 Light"/>
                      <a:ea typeface="Calibri Light"/>
                      <a:cs typeface="Calibri Light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 Light"/>
                      <a:ea typeface="Calibri Light"/>
                      <a:cs typeface="Calibri Light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GÉNERO!$Q$280:$AB$281</c:f>
              <c:multiLvlStrCache/>
            </c:multiLvlStrRef>
          </c:cat>
          <c:val>
            <c:numRef>
              <c:f>GÉNERO!$Q$282:$AB$282</c:f>
              <c:numCache/>
            </c:numRef>
          </c:val>
        </c:ser>
        <c:ser>
          <c:idx val="1"/>
          <c:order val="1"/>
          <c:tx>
            <c:strRef>
              <c:f>GÉNERO!$P$283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 Light"/>
                      <a:ea typeface="Calibri Light"/>
                      <a:cs typeface="Calibri Light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 Light"/>
                      <a:ea typeface="Calibri Light"/>
                      <a:cs typeface="Calibri Light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 Light"/>
                      <a:ea typeface="Calibri Light"/>
                      <a:cs typeface="Calibri Light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 Light"/>
                      <a:ea typeface="Calibri Light"/>
                      <a:cs typeface="Calibri Light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 Light"/>
                      <a:ea typeface="Calibri Light"/>
                      <a:cs typeface="Calibri Light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GÉNERO!$Q$280:$AB$281</c:f>
              <c:multiLvlStrCache/>
            </c:multiLvlStrRef>
          </c:cat>
          <c:val>
            <c:numRef>
              <c:f>GÉNERO!$Q$283:$AB$283</c:f>
              <c:numCache/>
            </c:numRef>
          </c:val>
        </c:ser>
        <c:overlap val="100"/>
        <c:axId val="1014556"/>
        <c:axId val="9131005"/>
      </c:barChart>
      <c:catAx>
        <c:axId val="1014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Colegio y Sesión Académica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31005"/>
        <c:crosses val="autoZero"/>
        <c:auto val="1"/>
        <c:lblOffset val="100"/>
        <c:tickLblSkip val="1"/>
        <c:noMultiLvlLbl val="0"/>
      </c:catAx>
      <c:valAx>
        <c:axId val="91310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4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05"/>
          <c:y val="0.51925"/>
          <c:w val="0.03525"/>
          <c:h val="0.10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Distribución de Graduandos por Colegios, Sesión Académica y Género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Graduados</a:t>
            </a:r>
          </a:p>
        </c:rich>
      </c:tx>
      <c:layout>
        <c:manualLayout>
          <c:xMode val="factor"/>
          <c:yMode val="factor"/>
          <c:x val="-0.000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3925"/>
          <c:w val="0.911"/>
          <c:h val="0.8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GÉNERO!$P$670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 Light"/>
                      <a:ea typeface="Calibri Light"/>
                      <a:cs typeface="Calibri Light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GÉNERO!$Q$668:$AB$669</c:f>
              <c:multiLvlStrCache/>
            </c:multiLvlStrRef>
          </c:cat>
          <c:val>
            <c:numRef>
              <c:f>GÉNERO!$Q$670:$AB$670</c:f>
              <c:numCache/>
            </c:numRef>
          </c:val>
        </c:ser>
        <c:ser>
          <c:idx val="1"/>
          <c:order val="1"/>
          <c:tx>
            <c:strRef>
              <c:f>GÉNERO!$P$671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 Light"/>
                      <a:ea typeface="Calibri Light"/>
                      <a:cs typeface="Calibri Light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 Light"/>
                      <a:ea typeface="Calibri Light"/>
                      <a:cs typeface="Calibri Light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GÉNERO!$Q$668:$AB$669</c:f>
              <c:multiLvlStrCache/>
            </c:multiLvlStrRef>
          </c:cat>
          <c:val>
            <c:numRef>
              <c:f>GÉNERO!$Q$671:$AB$671</c:f>
              <c:numCache/>
            </c:numRef>
          </c:val>
        </c:ser>
        <c:overlap val="100"/>
        <c:axId val="15070182"/>
        <c:axId val="1413911"/>
      </c:barChart>
      <c:catAx>
        <c:axId val="150701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Colegio y Sesión Académica</a:t>
                </a:r>
              </a:p>
            </c:rich>
          </c:tx>
          <c:layout>
            <c:manualLayout>
              <c:xMode val="factor"/>
              <c:yMode val="factor"/>
              <c:x val="-0.02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3911"/>
        <c:crosses val="autoZero"/>
        <c:auto val="1"/>
        <c:lblOffset val="100"/>
        <c:tickLblSkip val="1"/>
        <c:noMultiLvlLbl val="0"/>
      </c:catAx>
      <c:valAx>
        <c:axId val="1413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0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025"/>
          <c:y val="0.51875"/>
          <c:w val="0.0355"/>
          <c:h val="0.1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Honores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Colegio de Ciencias Agrícolas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1305"/>
          <c:w val="0.8182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(HONORES!$F$11,HONORES!$J$11,HONORES!$N$11)</c:f>
              <c:strCache/>
            </c:strRef>
          </c:cat>
          <c:val>
            <c:numRef>
              <c:f>(HONORES!$F$25,HONORES!$J$25,HONORES!$N$25)</c:f>
              <c:numCache/>
            </c:numRef>
          </c:val>
        </c:ser>
        <c:ser>
          <c:idx val="1"/>
          <c:order val="1"/>
          <c:tx>
            <c:v>Honor</c:v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(HONORES!$F$11,HONORES!$J$11,HONORES!$N$11)</c:f>
              <c:strCache/>
            </c:strRef>
          </c:cat>
          <c:val>
            <c:numRef>
              <c:f>(HONORES!$G$25,HONORES!$K$25,HONORES!$O$25)</c:f>
              <c:numCache/>
            </c:numRef>
          </c:val>
        </c:ser>
        <c:ser>
          <c:idx val="2"/>
          <c:order val="2"/>
          <c:tx>
            <c:v>Alto Honor</c:v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(HONORES!$F$11,HONORES!$J$11,HONORES!$N$11)</c:f>
              <c:strCache/>
            </c:strRef>
          </c:cat>
          <c:val>
            <c:numRef>
              <c:f>(HONORES!$H$25,HONORES!$L$25,HONORES!$P$25)</c:f>
              <c:numCache/>
            </c:numRef>
          </c:val>
        </c:ser>
        <c:ser>
          <c:idx val="3"/>
          <c:order val="3"/>
          <c:tx>
            <c:v>Máximo Honor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(HONORES!$F$11,HONORES!$J$11,HONORES!$N$11)</c:f>
              <c:strCache/>
            </c:strRef>
          </c:cat>
          <c:val>
            <c:numRef>
              <c:f>(HONORES!$I$25,HONORES!$M$25,HONORES!$Q$25)</c:f>
              <c:numCache/>
            </c:numRef>
          </c:val>
        </c:ser>
        <c:axId val="12725200"/>
        <c:axId val="47417937"/>
      </c:barChart>
      <c:catAx>
        <c:axId val="12725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Sesión Académica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417937"/>
        <c:crosses val="autoZero"/>
        <c:auto val="0"/>
        <c:lblOffset val="100"/>
        <c:tickLblSkip val="1"/>
        <c:noMultiLvlLbl val="0"/>
      </c:catAx>
      <c:valAx>
        <c:axId val="47417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252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365"/>
          <c:w val="0.12525"/>
          <c:h val="0.1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Honores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Colegio de Ingeniería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2675"/>
          <c:w val="0.817"/>
          <c:h val="0.826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(HONORES!$F$66,HONORES!$J$66,HONORES!$N$66)</c:f>
              <c:strCache/>
            </c:strRef>
          </c:cat>
          <c:val>
            <c:numRef>
              <c:f>(HONORES!$F$77,HONORES!$J$77,HONORES!$N$77)</c:f>
              <c:numCache/>
            </c:numRef>
          </c:val>
        </c:ser>
        <c:ser>
          <c:idx val="1"/>
          <c:order val="1"/>
          <c:tx>
            <c:v>Honor</c:v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(HONORES!$F$66,HONORES!$J$66,HONORES!$N$66)</c:f>
              <c:strCache/>
            </c:strRef>
          </c:cat>
          <c:val>
            <c:numRef>
              <c:f>(HONORES!$G$77,HONORES!$K$77,HONORES!$O$77)</c:f>
              <c:numCache/>
            </c:numRef>
          </c:val>
        </c:ser>
        <c:ser>
          <c:idx val="2"/>
          <c:order val="2"/>
          <c:tx>
            <c:v>Alto Honor</c:v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(HONORES!$F$66,HONORES!$J$66,HONORES!$N$66)</c:f>
              <c:strCache/>
            </c:strRef>
          </c:cat>
          <c:val>
            <c:numRef>
              <c:f>(HONORES!$H$77,HONORES!$L$77,HONORES!$P$77)</c:f>
              <c:numCache/>
            </c:numRef>
          </c:val>
        </c:ser>
        <c:ser>
          <c:idx val="3"/>
          <c:order val="3"/>
          <c:tx>
            <c:v>Máximo Honor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(HONORES!$F$66,HONORES!$J$66,HONORES!$N$66)</c:f>
              <c:strCache/>
            </c:strRef>
          </c:cat>
          <c:val>
            <c:numRef>
              <c:f>(HONORES!$I$77,HONORES!$M$77,HONORES!$Q$77)</c:f>
              <c:numCache/>
            </c:numRef>
          </c:val>
        </c:ser>
        <c:axId val="24108250"/>
        <c:axId val="15647659"/>
      </c:barChart>
      <c:catAx>
        <c:axId val="24108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Sesión Académica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647659"/>
        <c:crosses val="autoZero"/>
        <c:auto val="1"/>
        <c:lblOffset val="100"/>
        <c:tickLblSkip val="1"/>
        <c:noMultiLvlLbl val="0"/>
      </c:catAx>
      <c:valAx>
        <c:axId val="1564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08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4745"/>
          <c:w val="0.1225"/>
          <c:h val="0.17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Honores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Ciencias </a:t>
            </a:r>
          </a:p>
        </c:rich>
      </c:tx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134"/>
          <c:w val="0.819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(HONORES!$F$133,HONORES!$J$133,HONORES!$N$133)</c:f>
              <c:strCache/>
            </c:strRef>
          </c:cat>
          <c:val>
            <c:numRef>
              <c:f>(HONORES!$F$149,HONORES!$J$149,HONORES!$N$149)</c:f>
              <c:numCache/>
            </c:numRef>
          </c:val>
        </c:ser>
        <c:ser>
          <c:idx val="1"/>
          <c:order val="1"/>
          <c:tx>
            <c:v>Honor</c:v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(HONORES!$F$133,HONORES!$J$133,HONORES!$N$133)</c:f>
              <c:strCache/>
            </c:strRef>
          </c:cat>
          <c:val>
            <c:numRef>
              <c:f>(HONORES!$G$149,HONORES!$K$149,HONORES!$O$149)</c:f>
              <c:numCache/>
            </c:numRef>
          </c:val>
        </c:ser>
        <c:ser>
          <c:idx val="2"/>
          <c:order val="2"/>
          <c:tx>
            <c:v>Alto Honor</c:v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(HONORES!$F$133,HONORES!$J$133,HONORES!$N$133)</c:f>
              <c:strCache/>
            </c:strRef>
          </c:cat>
          <c:val>
            <c:numRef>
              <c:f>(HONORES!$H$149,HONORES!$L$149,HONORES!$P$149)</c:f>
              <c:numCache/>
            </c:numRef>
          </c:val>
        </c:ser>
        <c:ser>
          <c:idx val="3"/>
          <c:order val="3"/>
          <c:tx>
            <c:v>Máximo Honor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(HONORES!$F$133,HONORES!$J$133,HONORES!$N$133)</c:f>
              <c:strCache/>
            </c:strRef>
          </c:cat>
          <c:val>
            <c:numRef>
              <c:f>(HONORES!$I$149,HONORES!$M$149,HONORES!$Q$149)</c:f>
              <c:numCache/>
            </c:numRef>
          </c:val>
        </c:ser>
        <c:axId val="6611204"/>
        <c:axId val="59500837"/>
      </c:barChart>
      <c:catAx>
        <c:axId val="661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Sesión Académica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00837"/>
        <c:crosses val="autoZero"/>
        <c:auto val="1"/>
        <c:lblOffset val="100"/>
        <c:tickLblSkip val="1"/>
        <c:noMultiLvlLbl val="0"/>
      </c:catAx>
      <c:valAx>
        <c:axId val="59500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1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"/>
          <c:y val="0.473"/>
          <c:w val="0.12125"/>
          <c:h val="0.18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Colegio de Ingeniería, por Género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Subgraduados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205"/>
          <c:w val="0.844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C3D69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(GÉNERO!$E$60,GÉNERO!$H$60,GÉNERO!$K$60)</c:f>
              <c:strCache/>
            </c:strRef>
          </c:cat>
          <c:val>
            <c:numRef>
              <c:f>(GÉNERO!$E$71,GÉNERO!$H$71,GÉNERO!$K$71)</c:f>
              <c:numCache/>
            </c:numRef>
          </c:val>
        </c:ser>
        <c:ser>
          <c:idx val="1"/>
          <c:order val="1"/>
          <c:tx>
            <c:v>Femenino</c:v>
          </c:tx>
          <c:spPr>
            <a:solidFill>
              <a:srgbClr val="E6B9B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(GÉNERO!$E$60,GÉNERO!$H$60,GÉNERO!$K$60)</c:f>
              <c:strCache/>
            </c:strRef>
          </c:cat>
          <c:val>
            <c:numRef>
              <c:f>(GÉNERO!$F$71,GÉNERO!$I$71,GÉNERO!$L$71)</c:f>
              <c:numCache/>
            </c:numRef>
          </c:val>
        </c:ser>
        <c:ser>
          <c:idx val="2"/>
          <c:order val="2"/>
          <c:tx>
            <c:v>Masculino</c:v>
          </c:tx>
          <c:spPr>
            <a:solidFill>
              <a:srgbClr val="93CDD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(GÉNERO!$E$60,GÉNERO!$H$60,GÉNERO!$K$60)</c:f>
              <c:strCache/>
            </c:strRef>
          </c:cat>
          <c:val>
            <c:numRef>
              <c:f>(GÉNERO!$G$71,GÉNERO!$J$71,GÉNERO!$M$71)</c:f>
              <c:numCache/>
            </c:numRef>
          </c:val>
        </c:ser>
        <c:axId val="37938350"/>
        <c:axId val="5900831"/>
      </c:barChart>
      <c:catAx>
        <c:axId val="37938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Sesión Académica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0831"/>
        <c:crosses val="autoZero"/>
        <c:auto val="1"/>
        <c:lblOffset val="100"/>
        <c:tickLblSkip val="1"/>
        <c:noMultiLvlLbl val="0"/>
      </c:catAx>
      <c:valAx>
        <c:axId val="5900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
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938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75"/>
          <c:y val="0.4945"/>
          <c:w val="0.084"/>
          <c:h val="0.13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Honores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Artes </a:t>
            </a:r>
          </a:p>
        </c:rich>
      </c:tx>
      <c:layout>
        <c:manualLayout>
          <c:xMode val="factor"/>
          <c:yMode val="factor"/>
          <c:x val="-0.0472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305"/>
          <c:w val="0.81575"/>
          <c:h val="0.820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(HONORES!$F$187,HONORES!$J$187,HONORES!$N$187)</c:f>
              <c:strCache/>
            </c:strRef>
          </c:cat>
          <c:val>
            <c:numRef>
              <c:f>(HONORES!$F$206,HONORES!$J$206,HONORES!$N$206)</c:f>
              <c:numCache/>
            </c:numRef>
          </c:val>
        </c:ser>
        <c:ser>
          <c:idx val="1"/>
          <c:order val="1"/>
          <c:tx>
            <c:v>Honor</c:v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(HONORES!$F$187,HONORES!$J$187,HONORES!$N$187)</c:f>
              <c:strCache/>
            </c:strRef>
          </c:cat>
          <c:val>
            <c:numRef>
              <c:f>(HONORES!$G$206,HONORES!$K$206,HONORES!$O$206)</c:f>
              <c:numCache/>
            </c:numRef>
          </c:val>
        </c:ser>
        <c:ser>
          <c:idx val="2"/>
          <c:order val="2"/>
          <c:tx>
            <c:v>Alto Honor</c:v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(HONORES!$F$187,HONORES!$J$187,HONORES!$N$187)</c:f>
              <c:strCache/>
            </c:strRef>
          </c:cat>
          <c:val>
            <c:numRef>
              <c:f>(HONORES!$H$206,HONORES!$L$206,HONORES!$P$206)</c:f>
              <c:numCache/>
            </c:numRef>
          </c:val>
        </c:ser>
        <c:ser>
          <c:idx val="3"/>
          <c:order val="3"/>
          <c:tx>
            <c:v>Máximo Honor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(HONORES!$F$187,HONORES!$J$187,HONORES!$N$187)</c:f>
              <c:strCache/>
            </c:strRef>
          </c:cat>
          <c:val>
            <c:numRef>
              <c:f>(HONORES!$I$206,HONORES!$M$206,HONORES!$Q$206)</c:f>
              <c:numCache/>
            </c:numRef>
          </c:val>
        </c:ser>
        <c:axId val="65745486"/>
        <c:axId val="54838463"/>
      </c:barChart>
      <c:catAx>
        <c:axId val="65745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Sesión Académica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838463"/>
        <c:crosses val="autoZero"/>
        <c:auto val="1"/>
        <c:lblOffset val="100"/>
        <c:tickLblSkip val="1"/>
        <c:noMultiLvlLbl val="0"/>
      </c:catAx>
      <c:valAx>
        <c:axId val="54838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45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"/>
          <c:y val="0.47375"/>
          <c:w val="0.12325"/>
          <c:h val="0.1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Honores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Colegio de Administración de Empresas 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825"/>
          <c:w val="0.815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(HONORES!$F$247,HONORES!$J$247,HONORES!$N$247)</c:f>
              <c:strCache/>
            </c:strRef>
          </c:cat>
          <c:val>
            <c:numRef>
              <c:f>(HONORES!$F$258,HONORES!$J$258,HONORES!$N$258)</c:f>
              <c:numCache/>
            </c:numRef>
          </c:val>
        </c:ser>
        <c:ser>
          <c:idx val="1"/>
          <c:order val="1"/>
          <c:tx>
            <c:v>Honor</c:v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(HONORES!$F$247,HONORES!$J$247,HONORES!$N$247)</c:f>
              <c:strCache/>
            </c:strRef>
          </c:cat>
          <c:val>
            <c:numRef>
              <c:f>(HONORES!$G$258,HONORES!$K$258,HONORES!$O$258)</c:f>
              <c:numCache/>
            </c:numRef>
          </c:val>
        </c:ser>
        <c:ser>
          <c:idx val="2"/>
          <c:order val="2"/>
          <c:tx>
            <c:v>Alto Honor</c:v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(HONORES!$F$247,HONORES!$J$247,HONORES!$N$247)</c:f>
              <c:strCache/>
            </c:strRef>
          </c:cat>
          <c:val>
            <c:numRef>
              <c:f>(HONORES!$H$258,HONORES!$L$258,HONORES!$P$258)</c:f>
              <c:numCache/>
            </c:numRef>
          </c:val>
        </c:ser>
        <c:ser>
          <c:idx val="3"/>
          <c:order val="3"/>
          <c:tx>
            <c:v>Máximo Honor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(HONORES!$F$247,HONORES!$J$247,HONORES!$N$247)</c:f>
              <c:strCache/>
            </c:strRef>
          </c:cat>
          <c:val>
            <c:numRef>
              <c:f>(HONORES!$I$258,HONORES!$M$258,HONORES!$Q$258)</c:f>
              <c:numCache/>
            </c:numRef>
          </c:val>
        </c:ser>
        <c:axId val="23784120"/>
        <c:axId val="12730489"/>
      </c:barChart>
      <c:catAx>
        <c:axId val="23784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Sesión Académica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730489"/>
        <c:crosses val="autoZero"/>
        <c:auto val="1"/>
        <c:lblOffset val="100"/>
        <c:tickLblSkip val="1"/>
        <c:noMultiLvlLbl val="0"/>
      </c:catAx>
      <c:valAx>
        <c:axId val="12730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7841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25"/>
          <c:y val="0.47675"/>
          <c:w val="0.124"/>
          <c:h val="0.1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Distribución de Honores (H, AH, MH) por Colegios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7925"/>
          <c:w val="0.8935"/>
          <c:h val="0.86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HONORES!$F$310</c:f>
              <c:strCache>
                <c:ptCount val="1"/>
                <c:pt idx="0">
                  <c:v>H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HONORES!$A$312:$A$315</c:f>
              <c:strCache/>
            </c:strRef>
          </c:cat>
          <c:val>
            <c:numRef>
              <c:f>HONORES!$F$312:$F$315</c:f>
              <c:numCache/>
            </c:numRef>
          </c:val>
        </c:ser>
        <c:ser>
          <c:idx val="4"/>
          <c:order val="1"/>
          <c:tx>
            <c:strRef>
              <c:f>HONORES!$G$310</c:f>
              <c:strCache>
                <c:ptCount val="1"/>
                <c:pt idx="0">
                  <c:v>AH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HONORES!$A$312:$A$315</c:f>
              <c:strCache/>
            </c:strRef>
          </c:cat>
          <c:val>
            <c:numRef>
              <c:f>HONORES!$G$312:$G$315</c:f>
              <c:numCache/>
            </c:numRef>
          </c:val>
        </c:ser>
        <c:ser>
          <c:idx val="5"/>
          <c:order val="2"/>
          <c:tx>
            <c:strRef>
              <c:f>HONORES!$H$310</c:f>
              <c:strCache>
                <c:ptCount val="1"/>
                <c:pt idx="0">
                  <c:v>MH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HONORES!$A$312:$A$315</c:f>
              <c:strCache/>
            </c:strRef>
          </c:cat>
          <c:val>
            <c:numRef>
              <c:f>HONORES!$H$312:$H$315</c:f>
              <c:numCache/>
            </c:numRef>
          </c:val>
        </c:ser>
        <c:axId val="47465538"/>
        <c:axId val="24536659"/>
      </c:barChart>
      <c:catAx>
        <c:axId val="4746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Colegio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36659"/>
        <c:crosses val="autoZero"/>
        <c:auto val="1"/>
        <c:lblOffset val="100"/>
        <c:tickLblSkip val="1"/>
        <c:noMultiLvlLbl val="0"/>
      </c:catAx>
      <c:valAx>
        <c:axId val="24536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655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7"/>
          <c:y val="0.46575"/>
          <c:w val="0.04925"/>
          <c:h val="0.1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Distribución de Honores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(H, AH, MH)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4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"/>
          <c:y val="0.28975"/>
          <c:w val="0.68625"/>
          <c:h val="0.62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B9B8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CDD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04A7B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HONORES!$L$311:$L$313</c:f>
              <c:strCache/>
            </c:strRef>
          </c:cat>
          <c:val>
            <c:numRef>
              <c:f>HONORES!$F$316:$H$316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5"/>
          <c:y val="0.6255"/>
          <c:w val="0.121"/>
          <c:h val="0.24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Distribución de Honores por Colegios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view3D>
      <c:rotX val="40"/>
      <c:hPercent val="100"/>
      <c:rotY val="282"/>
      <c:depthPercent val="100"/>
      <c:rAngAx val="1"/>
    </c:view3D>
    <c:plotArea>
      <c:layout>
        <c:manualLayout>
          <c:xMode val="edge"/>
          <c:yMode val="edge"/>
          <c:x val="0.06475"/>
          <c:y val="0.22"/>
          <c:w val="0.5935"/>
          <c:h val="0.691"/>
        </c:manualLayout>
      </c:layout>
      <c:pie3DChart>
        <c:varyColors val="1"/>
        <c:ser>
          <c:idx val="2"/>
          <c:order val="0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HONORES!$A$312:$A$315</c:f>
              <c:strCache/>
            </c:strRef>
          </c:cat>
          <c:val>
            <c:numRef>
              <c:f>HONORES!$D$312:$D$315</c:f>
              <c:numCache/>
            </c:numRef>
          </c:val>
        </c:ser>
        <c:firstSliceAng val="282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825"/>
          <c:y val="0.283"/>
          <c:w val="0.25975"/>
          <c:h val="0.52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Distribución de Extranjeros por paises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view3D>
      <c:rotX val="4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76"/>
          <c:y val="0.181"/>
          <c:w val="0.84675"/>
          <c:h val="0.7365"/>
        </c:manualLayout>
      </c:layout>
      <c:pie3DChart>
        <c:varyColors val="1"/>
        <c:ser>
          <c:idx val="0"/>
          <c:order val="0"/>
          <c:tx>
            <c:strRef>
              <c:f>PAÍSES!$B$5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15365D"/>
                  </a:gs>
                  <a:gs pos="80000">
                    <a:srgbClr val="1F497C"/>
                  </a:gs>
                  <a:gs pos="100000">
                    <a:srgbClr val="1E4A7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475D19"/>
                  </a:gs>
                  <a:gs pos="80000">
                    <a:srgbClr val="5F7C24"/>
                  </a:gs>
                  <a:gs pos="100000">
                    <a:srgbClr val="607E2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115364"/>
                  </a:gs>
                  <a:gs pos="80000">
                    <a:srgbClr val="196E85"/>
                  </a:gs>
                  <a:gs pos="100000">
                    <a:srgbClr val="18708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49709F"/>
                  </a:gs>
                  <a:gs pos="80000">
                    <a:srgbClr val="6294D1"/>
                  </a:gs>
                  <a:gs pos="100000">
                    <a:srgbClr val="6095D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849D50"/>
                  </a:gs>
                  <a:gs pos="80000">
                    <a:srgbClr val="ADCE6B"/>
                  </a:gs>
                  <a:gs pos="100000">
                    <a:srgbClr val="AFD16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4591A6"/>
                  </a:gs>
                  <a:gs pos="80000">
                    <a:srgbClr val="5DBFD9"/>
                  </a:gs>
                  <a:gs pos="100000">
                    <a:srgbClr val="5BC1D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1E497D"/>
                  </a:gs>
                  <a:gs pos="80000">
                    <a:srgbClr val="2A62A5"/>
                  </a:gs>
                  <a:gs pos="100000">
                    <a:srgbClr val="2862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607D23"/>
                  </a:gs>
                  <a:gs pos="80000">
                    <a:srgbClr val="7FA530"/>
                  </a:gs>
                  <a:gs pos="100000">
                    <a:srgbClr val="80A82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(PAÍSES!$A$9,PAÍSES!$A$11,PAÍSES!$A$13,PAÍSES!$A$15,PAÍSES!$A$17,PAÍSES!$A$19,PAÍSES!$A$21,PAÍSES!$A$23,PAÍSES!$A$25,PAÍSES!$A$27,PAÍSES!$A$29)</c:f>
              <c:strCache/>
            </c:strRef>
          </c:cat>
          <c:val>
            <c:numRef>
              <c:f>(PAÍSES!$B$9,PAÍSES!$B$11,PAÍSES!$B$13,PAÍSES!$B$15,PAÍSES!$B$17,PAÍSES!$B$19,PAÍSES!$B$21,PAÍSES!$B$23,PAÍSES!$B$25,PAÍSES!$B$27,PAÍSES!$B$29)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Distribución de Extranjeros vs. No extranjeros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Subgraduados</a:t>
            </a:r>
          </a:p>
        </c:rich>
      </c:tx>
      <c:layout>
        <c:manualLayout>
          <c:xMode val="factor"/>
          <c:yMode val="factor"/>
          <c:x val="-0.001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174"/>
          <c:w val="0.78925"/>
          <c:h val="0.760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EXTRANJEROS!$E$118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EXTRANJEROS!$A$120:$A$123</c:f>
              <c:strCache/>
            </c:strRef>
          </c:cat>
          <c:val>
            <c:numRef>
              <c:f>EXTRANJEROS!$E$120:$E$123</c:f>
              <c:numCache/>
            </c:numRef>
          </c:val>
        </c:ser>
        <c:ser>
          <c:idx val="2"/>
          <c:order val="1"/>
          <c:tx>
            <c:strRef>
              <c:f>EXTRANJEROS!$H$118</c:f>
              <c:strCache>
                <c:ptCount val="1"/>
                <c:pt idx="0">
                  <c:v>NO EXTRANJEROS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EXTRANJEROS!$A$120:$A$123</c:f>
              <c:strCache/>
            </c:strRef>
          </c:cat>
          <c:val>
            <c:numRef>
              <c:f>EXTRANJEROS!$H$120:$H$123</c:f>
              <c:numCache/>
            </c:numRef>
          </c:val>
        </c:ser>
        <c:overlap val="100"/>
        <c:axId val="19503340"/>
        <c:axId val="41312333"/>
      </c:barChart>
      <c:catAx>
        <c:axId val="19503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Colegio</a:t>
                </a:r>
              </a:p>
            </c:rich>
          </c:tx>
          <c:layout>
            <c:manualLayout>
              <c:xMode val="factor"/>
              <c:yMode val="factor"/>
              <c:x val="-0.02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12333"/>
        <c:crosses val="autoZero"/>
        <c:auto val="1"/>
        <c:lblOffset val="100"/>
        <c:tickLblSkip val="1"/>
        <c:noMultiLvlLbl val="0"/>
      </c:catAx>
      <c:valAx>
        <c:axId val="41312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% de estudiantes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03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52425"/>
          <c:w val="0.1605"/>
          <c:h val="0.12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Distribución de Extranjeros por Colegios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Subgraduados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25"/>
          <c:y val="0.24925"/>
          <c:w val="0.61525"/>
          <c:h val="0.67175"/>
        </c:manualLayout>
      </c:layout>
      <c:pie3DChart>
        <c:varyColors val="1"/>
        <c:ser>
          <c:idx val="1"/>
          <c:order val="0"/>
          <c:tx>
            <c:strRef>
              <c:f>EXTRANJEROS!$E$118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EXTRANJEROS!$A$120:$A$123</c:f>
              <c:strCache/>
            </c:strRef>
          </c:cat>
          <c:val>
            <c:numRef>
              <c:f>EXTRANJEROS!$E$120:$E$123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"/>
          <c:y val="0.46175"/>
          <c:w val="0.2535"/>
          <c:h val="0.24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Distribución de Extranjeros vs. No extranjeros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Graduados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5"/>
          <c:y val="0.2065"/>
          <c:w val="0.79025"/>
          <c:h val="0.709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EXTRANJEROS!$E$244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EXTRANJEROS!$A$246:$B$249</c:f>
              <c:multiLvlStrCache/>
            </c:multiLvlStrRef>
          </c:cat>
          <c:val>
            <c:numRef>
              <c:f>EXTRANJEROS!$E$246:$E$249</c:f>
              <c:numCache/>
            </c:numRef>
          </c:val>
        </c:ser>
        <c:ser>
          <c:idx val="2"/>
          <c:order val="1"/>
          <c:tx>
            <c:strRef>
              <c:f>EXTRANJEROS!$H$244</c:f>
              <c:strCache>
                <c:ptCount val="1"/>
                <c:pt idx="0">
                  <c:v>NO EXTRANJEROS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EXTRANJEROS!$A$246:$B$249</c:f>
              <c:multiLvlStrCache/>
            </c:multiLvlStrRef>
          </c:cat>
          <c:val>
            <c:numRef>
              <c:f>EXTRANJEROS!$H$246:$H$249</c:f>
              <c:numCache/>
            </c:numRef>
          </c:val>
        </c:ser>
        <c:overlap val="100"/>
        <c:axId val="36266678"/>
        <c:axId val="57964647"/>
      </c:barChart>
      <c:catAx>
        <c:axId val="36266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Colegio</a:t>
                </a:r>
              </a:p>
            </c:rich>
          </c:tx>
          <c:layout>
            <c:manualLayout>
              <c:xMode val="factor"/>
              <c:yMode val="factor"/>
              <c:x val="-0.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64647"/>
        <c:crosses val="autoZero"/>
        <c:auto val="1"/>
        <c:lblOffset val="100"/>
        <c:tickLblSkip val="1"/>
        <c:noMultiLvlLbl val="0"/>
      </c:catAx>
      <c:valAx>
        <c:axId val="579646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% de estudiantes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266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25"/>
          <c:y val="0.52475"/>
          <c:w val="0.16025"/>
          <c:h val="0.1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Distribución de Extranjeros por Colegios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Graduados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>
          <a:noFill/>
        </a:ln>
      </c:spPr>
    </c:title>
    <c:view3D>
      <c:rotX val="30"/>
      <c:hPercent val="100"/>
      <c:rotY val="88"/>
      <c:depthPercent val="100"/>
      <c:rAngAx val="1"/>
    </c:view3D>
    <c:plotArea>
      <c:layout>
        <c:manualLayout>
          <c:xMode val="edge"/>
          <c:yMode val="edge"/>
          <c:x val="0.0595"/>
          <c:y val="0.29775"/>
          <c:w val="0.617"/>
          <c:h val="0.619"/>
        </c:manualLayout>
      </c:layout>
      <c:pie3DChart>
        <c:varyColors val="1"/>
        <c:ser>
          <c:idx val="1"/>
          <c:order val="0"/>
          <c:tx>
            <c:strRef>
              <c:f>EXTRANJEROS!$E$244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4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00000"/>
              </a:solidFill>
              <a:ln w="3175">
                <a:noFill/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EXTRANJEROS!$A$246:$A$249</c:f>
              <c:strCache/>
            </c:strRef>
          </c:cat>
          <c:val>
            <c:numRef>
              <c:f>EXTRANJEROS!$E$246:$E$249</c:f>
              <c:numCache/>
            </c:numRef>
          </c:val>
        </c:ser>
        <c:firstSliceAng val="88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75"/>
          <c:y val="0.45075"/>
          <c:w val="0.25175"/>
          <c:h val="0.30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Ciencias, por Género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Subgraduados</a:t>
            </a:r>
          </a:p>
        </c:rich>
      </c:tx>
      <c:layout>
        <c:manualLayout>
          <c:xMode val="factor"/>
          <c:yMode val="factor"/>
          <c:x val="-0.000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6075"/>
          <c:w val="0.844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C3D69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(GÉNERO!$E$124,GÉNERO!$H$124,GÉNERO!$K$124)</c:f>
              <c:strCache/>
            </c:strRef>
          </c:cat>
          <c:val>
            <c:numRef>
              <c:f>(GÉNERO!$E$140,GÉNERO!$H$140,GÉNERO!$K$140)</c:f>
              <c:numCache/>
            </c:numRef>
          </c:val>
        </c:ser>
        <c:ser>
          <c:idx val="1"/>
          <c:order val="1"/>
          <c:tx>
            <c:v>Femenino</c:v>
          </c:tx>
          <c:spPr>
            <a:solidFill>
              <a:srgbClr val="E6B9B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(GÉNERO!$E$124,GÉNERO!$H$124,GÉNERO!$K$124)</c:f>
              <c:strCache/>
            </c:strRef>
          </c:cat>
          <c:val>
            <c:numRef>
              <c:f>(GÉNERO!$F$140,GÉNERO!$I$140,GÉNERO!$L$140)</c:f>
              <c:numCache/>
            </c:numRef>
          </c:val>
        </c:ser>
        <c:ser>
          <c:idx val="2"/>
          <c:order val="2"/>
          <c:tx>
            <c:v>Masculino</c:v>
          </c:tx>
          <c:spPr>
            <a:solidFill>
              <a:srgbClr val="93CDD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(GÉNERO!$E$124,GÉNERO!$H$124,GÉNERO!$K$124)</c:f>
              <c:strCache/>
            </c:strRef>
          </c:cat>
          <c:val>
            <c:numRef>
              <c:f>(GÉNERO!$G$140,GÉNERO!$J$140,GÉNERO!$M$140)</c:f>
              <c:numCache/>
            </c:numRef>
          </c:val>
        </c:ser>
        <c:axId val="53107480"/>
        <c:axId val="8205273"/>
      </c:barChart>
      <c:catAx>
        <c:axId val="53107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Sesión Académica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05273"/>
        <c:crosses val="autoZero"/>
        <c:auto val="1"/>
        <c:lblOffset val="100"/>
        <c:tickLblSkip val="1"/>
        <c:noMultiLvlLbl val="0"/>
      </c:catAx>
      <c:valAx>
        <c:axId val="8205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
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07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75"/>
          <c:y val="0.4925"/>
          <c:w val="0.084"/>
          <c:h val="0.1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Clases Graduadas por décadas y género 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7425"/>
          <c:w val="0.937"/>
          <c:h val="0.75275"/>
        </c:manualLayout>
      </c:layout>
      <c:lineChart>
        <c:grouping val="standard"/>
        <c:varyColors val="0"/>
        <c:ser>
          <c:idx val="0"/>
          <c:order val="0"/>
          <c:tx>
            <c:v>Masculino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('CLASES GRADUANDAS'!$A$3,'CLASES GRADUANDAS'!$A$14,'CLASES GRADUANDAS'!$A$25,'CLASES GRADUANDAS'!$A$36,'CLASES GRADUANDAS'!$A$49,'CLASES GRADUANDAS'!$A$60,'CLASES GRADUANDAS'!$A$71,'CLASES GRADUANDAS'!$A$82,'CLASES GRADUANDAS'!$A$96,'CLASES GRADUANDAS'!$A$107)</c:f>
              <c:strCache/>
            </c:strRef>
          </c:cat>
          <c:val>
            <c:numRef>
              <c:f>('CLASES GRADUANDAS'!$D$13,'CLASES GRADUANDAS'!$D$24,'CLASES GRADUANDAS'!$D$35,'CLASES GRADUANDAS'!$D$46,'CLASES GRADUANDAS'!$D$59,'CLASES GRADUANDAS'!$D$70,'CLASES GRADUANDAS'!$D$81,'CLASES GRADUANDAS'!$D$92,'CLASES GRADUANDAS'!$D$106,'CLASES GRADUANDAS'!$D$117)</c:f>
              <c:numCache/>
            </c:numRef>
          </c:val>
          <c:smooth val="0"/>
        </c:ser>
        <c:ser>
          <c:idx val="1"/>
          <c:order val="1"/>
          <c:tx>
            <c:v>Femenino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('CLASES GRADUANDAS'!$A$3,'CLASES GRADUANDAS'!$A$14,'CLASES GRADUANDAS'!$A$25,'CLASES GRADUANDAS'!$A$36,'CLASES GRADUANDAS'!$A$49,'CLASES GRADUANDAS'!$A$60,'CLASES GRADUANDAS'!$A$71,'CLASES GRADUANDAS'!$A$82,'CLASES GRADUANDAS'!$A$96,'CLASES GRADUANDAS'!$A$107)</c:f>
              <c:strCache/>
            </c:strRef>
          </c:cat>
          <c:val>
            <c:numRef>
              <c:f>('CLASES GRADUANDAS'!$F$13,'CLASES GRADUANDAS'!$F$24,'CLASES GRADUANDAS'!$F$35,'CLASES GRADUANDAS'!$F$46,'CLASES GRADUANDAS'!$F$59,'CLASES GRADUANDAS'!$F$70,'CLASES GRADUANDAS'!$F$81,'CLASES GRADUANDAS'!$F$92,'CLASES GRADUANDAS'!$F$106,'CLASES GRADUANDAS'!$F$117)</c:f>
              <c:numCache/>
            </c:numRef>
          </c:val>
          <c:smooth val="0"/>
        </c:ser>
        <c:marker val="1"/>
        <c:axId val="51919776"/>
        <c:axId val="64624801"/>
      </c:lineChart>
      <c:catAx>
        <c:axId val="51919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Décadas</a:t>
                </a:r>
              </a:p>
            </c:rich>
          </c:tx>
          <c:layout>
            <c:manualLayout>
              <c:xMode val="factor"/>
              <c:yMode val="factor"/>
              <c:x val="-0.04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defRPr>
            </a:pPr>
          </a:p>
        </c:txPr>
        <c:crossAx val="64624801"/>
        <c:crosses val="autoZero"/>
        <c:auto val="1"/>
        <c:lblOffset val="100"/>
        <c:tickLblSkip val="1"/>
        <c:noMultiLvlLbl val="0"/>
      </c:catAx>
      <c:valAx>
        <c:axId val="64624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 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919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325"/>
          <c:y val="0.1065"/>
          <c:w val="0.31025"/>
          <c:h val="0.0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Clases Graduadas en la Última Década</a:t>
            </a:r>
          </a:p>
        </c:rich>
      </c:tx>
      <c:layout>
        <c:manualLayout>
          <c:xMode val="factor"/>
          <c:yMode val="factor"/>
          <c:x val="-0.001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129"/>
          <c:w val="0.93625"/>
          <c:h val="0.68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'CLASES GRADUANDAS'!$B$107:$B$116</c:f>
              <c:strCache/>
            </c:strRef>
          </c:cat>
          <c:val>
            <c:numRef>
              <c:f>'CLASES GRADUANDAS'!$C$107:$C$116</c:f>
              <c:numCache/>
            </c:numRef>
          </c:val>
          <c:smooth val="0"/>
        </c:ser>
        <c:marker val="1"/>
        <c:axId val="44752298"/>
        <c:axId val="117499"/>
      </c:lineChart>
      <c:catAx>
        <c:axId val="44752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Años</a:t>
                </a:r>
              </a:p>
            </c:rich>
          </c:tx>
          <c:layout>
            <c:manualLayout>
              <c:xMode val="factor"/>
              <c:yMode val="factor"/>
              <c:x val="-0.05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defRPr>
            </a:pPr>
          </a:p>
        </c:txPr>
        <c:crossAx val="117499"/>
        <c:crosses val="autoZero"/>
        <c:auto val="1"/>
        <c:lblOffset val="100"/>
        <c:tickLblSkip val="1"/>
        <c:noMultiLvlLbl val="0"/>
      </c:catAx>
      <c:valAx>
        <c:axId val="1174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 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522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Distribución de Graduandos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Extranjeros vs. Residentes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25"/>
          <c:y val="0.139"/>
          <c:w val="0.825"/>
          <c:h val="0.815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'Extranjeros vs. Residentes'!$D$7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FAC0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'Extranjeros vs. Residentes'!$A$9:$A$17</c:f>
              <c:strCache/>
            </c:strRef>
          </c:cat>
          <c:val>
            <c:numRef>
              <c:f>'Extranjeros vs. Residentes'!$D$9:$D$17</c:f>
              <c:numCache/>
            </c:numRef>
          </c:val>
        </c:ser>
        <c:ser>
          <c:idx val="2"/>
          <c:order val="1"/>
          <c:tx>
            <c:strRef>
              <c:f>'Extranjeros vs. Residentes'!$F$7</c:f>
              <c:strCache>
                <c:ptCount val="1"/>
                <c:pt idx="0">
                  <c:v>RESIDENTES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'Extranjeros vs. Residentes'!$A$9:$A$17</c:f>
              <c:strCache/>
            </c:strRef>
          </c:cat>
          <c:val>
            <c:numRef>
              <c:f>'Extranjeros vs. Residentes'!$F$9:$F$17</c:f>
              <c:numCache/>
            </c:numRef>
          </c:val>
        </c:ser>
        <c:overlap val="100"/>
        <c:axId val="1057492"/>
        <c:axId val="9517429"/>
      </c:barChart>
      <c:catAx>
        <c:axId val="10574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defRPr>
            </a:pPr>
          </a:p>
        </c:txPr>
        <c:crossAx val="9517429"/>
        <c:crosses val="autoZero"/>
        <c:auto val="1"/>
        <c:lblOffset val="100"/>
        <c:tickLblSkip val="1"/>
        <c:noMultiLvlLbl val="0"/>
      </c:catAx>
      <c:valAx>
        <c:axId val="95174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7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25"/>
          <c:y val="0.5165"/>
          <c:w val="0.15825"/>
          <c:h val="0.1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Artes, por Género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Subgraduados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125"/>
          <c:w val="0.8615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C3D69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(GÉNERO!$E$164,GÉNERO!$H$164,GÉNERO!$K$164)</c:f>
              <c:strCache/>
            </c:strRef>
          </c:cat>
          <c:val>
            <c:numRef>
              <c:f>(GÉNERO!$E$183,GÉNERO!$H$183,GÉNERO!$K$183)</c:f>
              <c:numCache/>
            </c:numRef>
          </c:val>
        </c:ser>
        <c:ser>
          <c:idx val="1"/>
          <c:order val="1"/>
          <c:tx>
            <c:v>Femenino</c:v>
          </c:tx>
          <c:spPr>
            <a:solidFill>
              <a:srgbClr val="E6B9B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(GÉNERO!$E$164,GÉNERO!$H$164,GÉNERO!$K$164)</c:f>
              <c:strCache/>
            </c:strRef>
          </c:cat>
          <c:val>
            <c:numRef>
              <c:f>(GÉNERO!$F$183,GÉNERO!$I$183,GÉNERO!$L$183)</c:f>
              <c:numCache/>
            </c:numRef>
          </c:val>
        </c:ser>
        <c:ser>
          <c:idx val="2"/>
          <c:order val="2"/>
          <c:tx>
            <c:v>Masculino</c:v>
          </c:tx>
          <c:spPr>
            <a:solidFill>
              <a:srgbClr val="93CDD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(GÉNERO!$E$164,GÉNERO!$H$164,GÉNERO!$K$164)</c:f>
              <c:strCache/>
            </c:strRef>
          </c:cat>
          <c:val>
            <c:numRef>
              <c:f>(GÉNERO!$G$183,GÉNERO!$J$183,GÉNERO!$M$183)</c:f>
              <c:numCache/>
            </c:numRef>
          </c:val>
        </c:ser>
        <c:axId val="6738594"/>
        <c:axId val="60647347"/>
      </c:barChart>
      <c:catAx>
        <c:axId val="6738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Sesión Académica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47347"/>
        <c:crosses val="autoZero"/>
        <c:auto val="1"/>
        <c:lblOffset val="100"/>
        <c:tickLblSkip val="1"/>
        <c:noMultiLvlLbl val="0"/>
      </c:catAx>
      <c:valAx>
        <c:axId val="60647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7385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"/>
          <c:y val="0.49425"/>
          <c:w val="0.08375"/>
          <c:h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Colegio de Administración de Empresas, por Género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Subgraduados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095"/>
          <c:w val="0.86325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C3D69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(GÉNERO!$E$222,GÉNERO!$H$222,GÉNERO!$K$222)</c:f>
              <c:strCache/>
            </c:strRef>
          </c:cat>
          <c:val>
            <c:numRef>
              <c:f>(GÉNERO!$E$233,GÉNERO!$H$233,GÉNERO!$K$233)</c:f>
              <c:numCache/>
            </c:numRef>
          </c:val>
        </c:ser>
        <c:ser>
          <c:idx val="1"/>
          <c:order val="1"/>
          <c:tx>
            <c:v>Femenino</c:v>
          </c:tx>
          <c:spPr>
            <a:solidFill>
              <a:srgbClr val="E6B9B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(GÉNERO!$E$222,GÉNERO!$H$222,GÉNERO!$K$222)</c:f>
              <c:strCache/>
            </c:strRef>
          </c:cat>
          <c:val>
            <c:numRef>
              <c:f>(GÉNERO!$F$233,GÉNERO!$I$233,GÉNERO!$L$233)</c:f>
              <c:numCache/>
            </c:numRef>
          </c:val>
        </c:ser>
        <c:ser>
          <c:idx val="2"/>
          <c:order val="2"/>
          <c:tx>
            <c:v>Masculino</c:v>
          </c:tx>
          <c:spPr>
            <a:solidFill>
              <a:srgbClr val="93CDD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(GÉNERO!$E$222,GÉNERO!$H$222,GÉNERO!$K$222)</c:f>
              <c:strCache/>
            </c:strRef>
          </c:cat>
          <c:val>
            <c:numRef>
              <c:f>(GÉNERO!$G$233,GÉNERO!$J$233,GÉNERO!$M$233)</c:f>
              <c:numCache/>
            </c:numRef>
          </c:val>
        </c:ser>
        <c:axId val="8955212"/>
        <c:axId val="13488045"/>
      </c:barChart>
      <c:catAx>
        <c:axId val="8955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Sesión Académica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488045"/>
        <c:crosses val="autoZero"/>
        <c:auto val="1"/>
        <c:lblOffset val="100"/>
        <c:tickLblSkip val="1"/>
        <c:noMultiLvlLbl val="0"/>
      </c:catAx>
      <c:valAx>
        <c:axId val="134880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955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495"/>
          <c:w val="0.0827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Colegio de Ciencias Agrícolas, por Género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Graduados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215"/>
          <c:w val="0.8632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C3D69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(GÉNERO!$E$222,GÉNERO!$H$222,GÉNERO!$K$222)</c:f>
              <c:strCache/>
            </c:strRef>
          </c:cat>
          <c:val>
            <c:numRef>
              <c:f>(GÉNERO!$E$353,GÉNERO!$H$353,GÉNERO!$K$353)</c:f>
              <c:numCache/>
            </c:numRef>
          </c:val>
        </c:ser>
        <c:ser>
          <c:idx val="1"/>
          <c:order val="1"/>
          <c:tx>
            <c:v>Femenino</c:v>
          </c:tx>
          <c:spPr>
            <a:solidFill>
              <a:srgbClr val="E6B9B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(GÉNERO!$E$222,GÉNERO!$H$222,GÉNERO!$K$222)</c:f>
              <c:strCache/>
            </c:strRef>
          </c:cat>
          <c:val>
            <c:numRef>
              <c:f>(GÉNERO!$F$353,GÉNERO!$I$353,GÉNERO!$L$353)</c:f>
              <c:numCache/>
            </c:numRef>
          </c:val>
        </c:ser>
        <c:ser>
          <c:idx val="2"/>
          <c:order val="2"/>
          <c:tx>
            <c:v>Masculino</c:v>
          </c:tx>
          <c:spPr>
            <a:solidFill>
              <a:srgbClr val="93CDD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(GÉNERO!$E$222,GÉNERO!$H$222,GÉNERO!$K$222)</c:f>
              <c:strCache/>
            </c:strRef>
          </c:cat>
          <c:val>
            <c:numRef>
              <c:f>(GÉNERO!$G$353,GÉNERO!$J$353,GÉNERO!$M$353)</c:f>
              <c:numCache/>
            </c:numRef>
          </c:val>
        </c:ser>
        <c:axId val="54283542"/>
        <c:axId val="18789831"/>
      </c:barChart>
      <c:catAx>
        <c:axId val="54283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Sesión Académica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789831"/>
        <c:crosses val="autoZero"/>
        <c:auto val="1"/>
        <c:lblOffset val="100"/>
        <c:tickLblSkip val="1"/>
        <c:noMultiLvlLbl val="0"/>
      </c:catAx>
      <c:valAx>
        <c:axId val="18789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283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49375"/>
          <c:w val="0.08275"/>
          <c:h val="0.1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Colegio de Artes y Ciencias, por Género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Graduados</a:t>
            </a:r>
          </a:p>
        </c:rich>
      </c:tx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14"/>
          <c:w val="0.86325"/>
          <c:h val="0.841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C3D69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(GÉNERO!$E$222,GÉNERO!$H$222,GÉNERO!$K$222)</c:f>
              <c:strCache/>
            </c:strRef>
          </c:cat>
          <c:val>
            <c:numRef>
              <c:f>(GÉNERO!$E$415,GÉNERO!$H$415,GÉNERO!$K$415)</c:f>
              <c:numCache/>
            </c:numRef>
          </c:val>
        </c:ser>
        <c:ser>
          <c:idx val="1"/>
          <c:order val="1"/>
          <c:tx>
            <c:v>Femenino</c:v>
          </c:tx>
          <c:spPr>
            <a:solidFill>
              <a:srgbClr val="E6B9B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(GÉNERO!$E$222,GÉNERO!$H$222,GÉNERO!$K$222)</c:f>
              <c:strCache/>
            </c:strRef>
          </c:cat>
          <c:val>
            <c:numRef>
              <c:f>(GÉNERO!$F$415,GÉNERO!$I$415,GÉNERO!$L$415)</c:f>
              <c:numCache/>
            </c:numRef>
          </c:val>
        </c:ser>
        <c:ser>
          <c:idx val="2"/>
          <c:order val="2"/>
          <c:tx>
            <c:v>Masculino</c:v>
          </c:tx>
          <c:spPr>
            <a:solidFill>
              <a:srgbClr val="93CDD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(GÉNERO!$E$222,GÉNERO!$H$222,GÉNERO!$K$222)</c:f>
              <c:strCache/>
            </c:strRef>
          </c:cat>
          <c:val>
            <c:numRef>
              <c:f>(GÉNERO!$G$415,GÉNERO!$J$415,GÉNERO!$M$415)</c:f>
              <c:numCache/>
            </c:numRef>
          </c:val>
        </c:ser>
        <c:axId val="34890752"/>
        <c:axId val="45581313"/>
      </c:barChart>
      <c:catAx>
        <c:axId val="34890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Sesión Académica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581313"/>
        <c:crosses val="autoZero"/>
        <c:auto val="1"/>
        <c:lblOffset val="100"/>
        <c:tickLblSkip val="1"/>
        <c:noMultiLvlLbl val="0"/>
      </c:catAx>
      <c:valAx>
        <c:axId val="45581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90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49475"/>
          <c:w val="0.08275"/>
          <c:h val="0.1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Colegio de Ingeniería, por Género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Graduados</a:t>
            </a:r>
          </a:p>
        </c:rich>
      </c:tx>
      <c:layout>
        <c:manualLayout>
          <c:xMode val="factor"/>
          <c:yMode val="factor"/>
          <c:x val="-0.001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0425"/>
          <c:w val="0.8632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C3D69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(GÉNERO!$E$222,GÉNERO!$H$222,GÉNERO!$K$222)</c:f>
              <c:strCache/>
            </c:strRef>
          </c:cat>
          <c:val>
            <c:numRef>
              <c:f>(GÉNERO!$E$478,GÉNERO!$H$478,GÉNERO!$K$478)</c:f>
              <c:numCache/>
            </c:numRef>
          </c:val>
        </c:ser>
        <c:ser>
          <c:idx val="1"/>
          <c:order val="1"/>
          <c:tx>
            <c:v>Femenino</c:v>
          </c:tx>
          <c:spPr>
            <a:solidFill>
              <a:srgbClr val="E6B9B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(GÉNERO!$E$222,GÉNERO!$H$222,GÉNERO!$K$222)</c:f>
              <c:strCache/>
            </c:strRef>
          </c:cat>
          <c:val>
            <c:numRef>
              <c:f>(GÉNERO!$F$478,GÉNERO!$I$478,GÉNERO!$L$478)</c:f>
              <c:numCache/>
            </c:numRef>
          </c:val>
        </c:ser>
        <c:ser>
          <c:idx val="2"/>
          <c:order val="2"/>
          <c:tx>
            <c:v>Masculino</c:v>
          </c:tx>
          <c:spPr>
            <a:solidFill>
              <a:srgbClr val="93CDD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(GÉNERO!$E$222,GÉNERO!$H$222,GÉNERO!$K$222)</c:f>
              <c:strCache/>
            </c:strRef>
          </c:cat>
          <c:val>
            <c:numRef>
              <c:f>(GÉNERO!$G$478,GÉNERO!$J$478,GÉNERO!$M$478)</c:f>
              <c:numCache/>
            </c:numRef>
          </c:val>
        </c:ser>
        <c:axId val="7578634"/>
        <c:axId val="1098843"/>
      </c:barChart>
      <c:catAx>
        <c:axId val="7578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Sesión Académica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98843"/>
        <c:crosses val="autoZero"/>
        <c:auto val="1"/>
        <c:lblOffset val="100"/>
        <c:tickLblSkip val="1"/>
        <c:noMultiLvlLbl val="0"/>
      </c:catAx>
      <c:valAx>
        <c:axId val="1098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78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4945"/>
          <c:w val="0.08275"/>
          <c:h val="0.11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Colegio de Administración de Empresas, por Género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 Light"/>
                <a:ea typeface="Calibri Light"/>
                <a:cs typeface="Calibri Light"/>
              </a:rPr>
              <a:t>Graduados</a:t>
            </a:r>
          </a:p>
        </c:rich>
      </c:tx>
      <c:layout>
        <c:manualLayout>
          <c:xMode val="factor"/>
          <c:yMode val="factor"/>
          <c:x val="-0.000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2"/>
          <c:w val="0.8632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rgbClr val="C3D69B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(GÉNERO!$E$222,GÉNERO!$H$222,GÉNERO!$K$222)</c:f>
              <c:strCache/>
            </c:strRef>
          </c:cat>
          <c:val>
            <c:numRef>
              <c:f>(GÉNERO!$E$544,GÉNERO!$H$544,GÉNERO!$K$544)</c:f>
              <c:numCache/>
            </c:numRef>
          </c:val>
        </c:ser>
        <c:ser>
          <c:idx val="1"/>
          <c:order val="1"/>
          <c:tx>
            <c:v>Femenino</c:v>
          </c:tx>
          <c:spPr>
            <a:solidFill>
              <a:srgbClr val="E6B9B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(GÉNERO!$E$222,GÉNERO!$H$222,GÉNERO!$K$222)</c:f>
              <c:strCache/>
            </c:strRef>
          </c:cat>
          <c:val>
            <c:numRef>
              <c:f>(GÉNERO!$F$544,GÉNERO!$I$544,GÉNERO!$L$544)</c:f>
              <c:numCache/>
            </c:numRef>
          </c:val>
        </c:ser>
        <c:ser>
          <c:idx val="2"/>
          <c:order val="2"/>
          <c:tx>
            <c:v>Masculino</c:v>
          </c:tx>
          <c:spPr>
            <a:solidFill>
              <a:srgbClr val="93CDD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(GÉNERO!$E$222,GÉNERO!$H$222,GÉNERO!$K$222)</c:f>
              <c:strCache/>
            </c:strRef>
          </c:cat>
          <c:val>
            <c:numRef>
              <c:f>(GÉNERO!$G$544,GÉNERO!$J$544,GÉNERO!$M$544)</c:f>
              <c:numCache/>
            </c:numRef>
          </c:val>
        </c:ser>
        <c:axId val="9889588"/>
        <c:axId val="21897429"/>
      </c:barChart>
      <c:catAx>
        <c:axId val="988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Sesión Académica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97429"/>
        <c:crosses val="autoZero"/>
        <c:auto val="1"/>
        <c:lblOffset val="100"/>
        <c:tickLblSkip val="1"/>
        <c:noMultiLvlLbl val="0"/>
      </c:catAx>
      <c:valAx>
        <c:axId val="21897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 Light"/>
                    <a:ea typeface="Calibri Light"/>
                    <a:cs typeface="Calibri Light"/>
                  </a:rPr>
                  <a:t>Estudiantes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89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3"/>
          <c:y val="0.49375"/>
          <c:w val="0.08275"/>
          <c:h val="0.13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 Light"/>
          <a:ea typeface="Calibri Light"/>
          <a:cs typeface="Calibri Ligh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33</xdr:row>
      <xdr:rowOff>152400</xdr:rowOff>
    </xdr:from>
    <xdr:to>
      <xdr:col>12</xdr:col>
      <xdr:colOff>219075</xdr:colOff>
      <xdr:row>56</xdr:row>
      <xdr:rowOff>66675</xdr:rowOff>
    </xdr:to>
    <xdr:graphicFrame>
      <xdr:nvGraphicFramePr>
        <xdr:cNvPr id="1" name="Chart 6"/>
        <xdr:cNvGraphicFramePr/>
      </xdr:nvGraphicFramePr>
      <xdr:xfrm>
        <a:off x="161925" y="6686550"/>
        <a:ext cx="96202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74</xdr:row>
      <xdr:rowOff>19050</xdr:rowOff>
    </xdr:from>
    <xdr:to>
      <xdr:col>12</xdr:col>
      <xdr:colOff>295275</xdr:colOff>
      <xdr:row>100</xdr:row>
      <xdr:rowOff>95250</xdr:rowOff>
    </xdr:to>
    <xdr:graphicFrame>
      <xdr:nvGraphicFramePr>
        <xdr:cNvPr id="2" name="Chart 12"/>
        <xdr:cNvGraphicFramePr/>
      </xdr:nvGraphicFramePr>
      <xdr:xfrm>
        <a:off x="180975" y="14373225"/>
        <a:ext cx="967740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140</xdr:row>
      <xdr:rowOff>85725</xdr:rowOff>
    </xdr:from>
    <xdr:to>
      <xdr:col>12</xdr:col>
      <xdr:colOff>323850</xdr:colOff>
      <xdr:row>160</xdr:row>
      <xdr:rowOff>133350</xdr:rowOff>
    </xdr:to>
    <xdr:graphicFrame>
      <xdr:nvGraphicFramePr>
        <xdr:cNvPr id="3" name="Chart 17"/>
        <xdr:cNvGraphicFramePr/>
      </xdr:nvGraphicFramePr>
      <xdr:xfrm>
        <a:off x="219075" y="26974800"/>
        <a:ext cx="9667875" cy="3800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185</xdr:row>
      <xdr:rowOff>9525</xdr:rowOff>
    </xdr:from>
    <xdr:to>
      <xdr:col>12</xdr:col>
      <xdr:colOff>266700</xdr:colOff>
      <xdr:row>213</xdr:row>
      <xdr:rowOff>57150</xdr:rowOff>
    </xdr:to>
    <xdr:graphicFrame>
      <xdr:nvGraphicFramePr>
        <xdr:cNvPr id="4" name="Chart 24"/>
        <xdr:cNvGraphicFramePr/>
      </xdr:nvGraphicFramePr>
      <xdr:xfrm>
        <a:off x="114300" y="35433000"/>
        <a:ext cx="9715500" cy="5381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234</xdr:row>
      <xdr:rowOff>95250</xdr:rowOff>
    </xdr:from>
    <xdr:to>
      <xdr:col>12</xdr:col>
      <xdr:colOff>381000</xdr:colOff>
      <xdr:row>267</xdr:row>
      <xdr:rowOff>171450</xdr:rowOff>
    </xdr:to>
    <xdr:graphicFrame>
      <xdr:nvGraphicFramePr>
        <xdr:cNvPr id="5" name="Chart 30"/>
        <xdr:cNvGraphicFramePr/>
      </xdr:nvGraphicFramePr>
      <xdr:xfrm>
        <a:off x="133350" y="44872275"/>
        <a:ext cx="9810750" cy="6362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354</xdr:row>
      <xdr:rowOff>123825</xdr:rowOff>
    </xdr:from>
    <xdr:to>
      <xdr:col>12</xdr:col>
      <xdr:colOff>352425</xdr:colOff>
      <xdr:row>383</xdr:row>
      <xdr:rowOff>0</xdr:rowOff>
    </xdr:to>
    <xdr:graphicFrame>
      <xdr:nvGraphicFramePr>
        <xdr:cNvPr id="6" name="Chart 11"/>
        <xdr:cNvGraphicFramePr/>
      </xdr:nvGraphicFramePr>
      <xdr:xfrm>
        <a:off x="104775" y="67627500"/>
        <a:ext cx="9810750" cy="5076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95250</xdr:colOff>
      <xdr:row>417</xdr:row>
      <xdr:rowOff>104775</xdr:rowOff>
    </xdr:from>
    <xdr:to>
      <xdr:col>12</xdr:col>
      <xdr:colOff>342900</xdr:colOff>
      <xdr:row>455</xdr:row>
      <xdr:rowOff>114300</xdr:rowOff>
    </xdr:to>
    <xdr:graphicFrame>
      <xdr:nvGraphicFramePr>
        <xdr:cNvPr id="7" name="Chart 13"/>
        <xdr:cNvGraphicFramePr/>
      </xdr:nvGraphicFramePr>
      <xdr:xfrm>
        <a:off x="95250" y="79038450"/>
        <a:ext cx="9810750" cy="5457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114300</xdr:colOff>
      <xdr:row>482</xdr:row>
      <xdr:rowOff>28575</xdr:rowOff>
    </xdr:from>
    <xdr:to>
      <xdr:col>12</xdr:col>
      <xdr:colOff>361950</xdr:colOff>
      <xdr:row>522</xdr:row>
      <xdr:rowOff>133350</xdr:rowOff>
    </xdr:to>
    <xdr:graphicFrame>
      <xdr:nvGraphicFramePr>
        <xdr:cNvPr id="8" name="Chart 14"/>
        <xdr:cNvGraphicFramePr/>
      </xdr:nvGraphicFramePr>
      <xdr:xfrm>
        <a:off x="114300" y="89230200"/>
        <a:ext cx="9810750" cy="5962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546</xdr:row>
      <xdr:rowOff>104775</xdr:rowOff>
    </xdr:from>
    <xdr:to>
      <xdr:col>12</xdr:col>
      <xdr:colOff>314325</xdr:colOff>
      <xdr:row>583</xdr:row>
      <xdr:rowOff>47625</xdr:rowOff>
    </xdr:to>
    <xdr:graphicFrame>
      <xdr:nvGraphicFramePr>
        <xdr:cNvPr id="9" name="Chart 10"/>
        <xdr:cNvGraphicFramePr/>
      </xdr:nvGraphicFramePr>
      <xdr:xfrm>
        <a:off x="57150" y="99431475"/>
        <a:ext cx="9820275" cy="52101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614</xdr:row>
      <xdr:rowOff>9525</xdr:rowOff>
    </xdr:from>
    <xdr:to>
      <xdr:col>12</xdr:col>
      <xdr:colOff>342900</xdr:colOff>
      <xdr:row>645</xdr:row>
      <xdr:rowOff>133350</xdr:rowOff>
    </xdr:to>
    <xdr:graphicFrame>
      <xdr:nvGraphicFramePr>
        <xdr:cNvPr id="10" name="Chart 15"/>
        <xdr:cNvGraphicFramePr/>
      </xdr:nvGraphicFramePr>
      <xdr:xfrm>
        <a:off x="95250" y="110337600"/>
        <a:ext cx="9810750" cy="5457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219075</xdr:colOff>
      <xdr:row>288</xdr:row>
      <xdr:rowOff>85725</xdr:rowOff>
    </xdr:from>
    <xdr:to>
      <xdr:col>12</xdr:col>
      <xdr:colOff>257175</xdr:colOff>
      <xdr:row>310</xdr:row>
      <xdr:rowOff>161925</xdr:rowOff>
    </xdr:to>
    <xdr:graphicFrame>
      <xdr:nvGraphicFramePr>
        <xdr:cNvPr id="11" name="Chart 2"/>
        <xdr:cNvGraphicFramePr/>
      </xdr:nvGraphicFramePr>
      <xdr:xfrm>
        <a:off x="219075" y="55178325"/>
        <a:ext cx="9601200" cy="42767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219075</xdr:colOff>
      <xdr:row>307</xdr:row>
      <xdr:rowOff>104775</xdr:rowOff>
    </xdr:from>
    <xdr:to>
      <xdr:col>28</xdr:col>
      <xdr:colOff>485775</xdr:colOff>
      <xdr:row>328</xdr:row>
      <xdr:rowOff>57150</xdr:rowOff>
    </xdr:to>
    <xdr:graphicFrame>
      <xdr:nvGraphicFramePr>
        <xdr:cNvPr id="12" name="Chart 3"/>
        <xdr:cNvGraphicFramePr/>
      </xdr:nvGraphicFramePr>
      <xdr:xfrm>
        <a:off x="10582275" y="58826400"/>
        <a:ext cx="9772650" cy="3800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677</xdr:row>
      <xdr:rowOff>28575</xdr:rowOff>
    </xdr:from>
    <xdr:to>
      <xdr:col>12</xdr:col>
      <xdr:colOff>238125</xdr:colOff>
      <xdr:row>705</xdr:row>
      <xdr:rowOff>28575</xdr:rowOff>
    </xdr:to>
    <xdr:graphicFrame>
      <xdr:nvGraphicFramePr>
        <xdr:cNvPr id="13" name="Chart 4"/>
        <xdr:cNvGraphicFramePr/>
      </xdr:nvGraphicFramePr>
      <xdr:xfrm>
        <a:off x="57150" y="121415175"/>
        <a:ext cx="9744075" cy="3733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114300</xdr:colOff>
      <xdr:row>708</xdr:row>
      <xdr:rowOff>66675</xdr:rowOff>
    </xdr:from>
    <xdr:to>
      <xdr:col>27</xdr:col>
      <xdr:colOff>514350</xdr:colOff>
      <xdr:row>738</xdr:row>
      <xdr:rowOff>95250</xdr:rowOff>
    </xdr:to>
    <xdr:graphicFrame>
      <xdr:nvGraphicFramePr>
        <xdr:cNvPr id="14" name="Chart 5"/>
        <xdr:cNvGraphicFramePr/>
      </xdr:nvGraphicFramePr>
      <xdr:xfrm>
        <a:off x="11830050" y="125587125"/>
        <a:ext cx="8039100" cy="4029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</xdr:colOff>
      <xdr:row>311</xdr:row>
      <xdr:rowOff>95250</xdr:rowOff>
    </xdr:from>
    <xdr:to>
      <xdr:col>12</xdr:col>
      <xdr:colOff>390525</xdr:colOff>
      <xdr:row>335</xdr:row>
      <xdr:rowOff>38100</xdr:rowOff>
    </xdr:to>
    <xdr:graphicFrame>
      <xdr:nvGraphicFramePr>
        <xdr:cNvPr id="15" name="Chart 20"/>
        <xdr:cNvGraphicFramePr/>
      </xdr:nvGraphicFramePr>
      <xdr:xfrm>
        <a:off x="38100" y="59578875"/>
        <a:ext cx="9915525" cy="4295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28575</xdr:colOff>
      <xdr:row>706</xdr:row>
      <xdr:rowOff>47625</xdr:rowOff>
    </xdr:from>
    <xdr:to>
      <xdr:col>12</xdr:col>
      <xdr:colOff>323850</xdr:colOff>
      <xdr:row>740</xdr:row>
      <xdr:rowOff>28575</xdr:rowOff>
    </xdr:to>
    <xdr:graphicFrame>
      <xdr:nvGraphicFramePr>
        <xdr:cNvPr id="16" name="Chart 16"/>
        <xdr:cNvGraphicFramePr/>
      </xdr:nvGraphicFramePr>
      <xdr:xfrm>
        <a:off x="28575" y="125301375"/>
        <a:ext cx="9858375" cy="45148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0</xdr:col>
      <xdr:colOff>647700</xdr:colOff>
      <xdr:row>0</xdr:row>
      <xdr:rowOff>0</xdr:rowOff>
    </xdr:from>
    <xdr:to>
      <xdr:col>0</xdr:col>
      <xdr:colOff>1485900</xdr:colOff>
      <xdr:row>3</xdr:row>
      <xdr:rowOff>152400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7700" y="0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26</xdr:row>
      <xdr:rowOff>47625</xdr:rowOff>
    </xdr:from>
    <xdr:to>
      <xdr:col>16</xdr:col>
      <xdr:colOff>228600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200025" y="5076825"/>
        <a:ext cx="88392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78</xdr:row>
      <xdr:rowOff>114300</xdr:rowOff>
    </xdr:from>
    <xdr:to>
      <xdr:col>16</xdr:col>
      <xdr:colOff>161925</xdr:colOff>
      <xdr:row>104</xdr:row>
      <xdr:rowOff>180975</xdr:rowOff>
    </xdr:to>
    <xdr:graphicFrame>
      <xdr:nvGraphicFramePr>
        <xdr:cNvPr id="2" name="Chart 3"/>
        <xdr:cNvGraphicFramePr/>
      </xdr:nvGraphicFramePr>
      <xdr:xfrm>
        <a:off x="161925" y="14649450"/>
        <a:ext cx="8810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150</xdr:row>
      <xdr:rowOff>47625</xdr:rowOff>
    </xdr:from>
    <xdr:to>
      <xdr:col>16</xdr:col>
      <xdr:colOff>219075</xdr:colOff>
      <xdr:row>175</xdr:row>
      <xdr:rowOff>47625</xdr:rowOff>
    </xdr:to>
    <xdr:graphicFrame>
      <xdr:nvGraphicFramePr>
        <xdr:cNvPr id="3" name="Chart 7"/>
        <xdr:cNvGraphicFramePr/>
      </xdr:nvGraphicFramePr>
      <xdr:xfrm>
        <a:off x="133350" y="28241625"/>
        <a:ext cx="8896350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207</xdr:row>
      <xdr:rowOff>123825</xdr:rowOff>
    </xdr:from>
    <xdr:to>
      <xdr:col>16</xdr:col>
      <xdr:colOff>142875</xdr:colOff>
      <xdr:row>233</xdr:row>
      <xdr:rowOff>57150</xdr:rowOff>
    </xdr:to>
    <xdr:graphicFrame>
      <xdr:nvGraphicFramePr>
        <xdr:cNvPr id="4" name="Chart 11"/>
        <xdr:cNvGraphicFramePr/>
      </xdr:nvGraphicFramePr>
      <xdr:xfrm>
        <a:off x="190500" y="39166800"/>
        <a:ext cx="8763000" cy="488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295275</xdr:colOff>
      <xdr:row>259</xdr:row>
      <xdr:rowOff>152400</xdr:rowOff>
    </xdr:from>
    <xdr:to>
      <xdr:col>16</xdr:col>
      <xdr:colOff>190500</xdr:colOff>
      <xdr:row>288</xdr:row>
      <xdr:rowOff>85725</xdr:rowOff>
    </xdr:to>
    <xdr:graphicFrame>
      <xdr:nvGraphicFramePr>
        <xdr:cNvPr id="5" name="Chart 17"/>
        <xdr:cNvGraphicFramePr/>
      </xdr:nvGraphicFramePr>
      <xdr:xfrm>
        <a:off x="295275" y="49110900"/>
        <a:ext cx="8705850" cy="5400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47625</xdr:colOff>
      <xdr:row>337</xdr:row>
      <xdr:rowOff>28575</xdr:rowOff>
    </xdr:from>
    <xdr:to>
      <xdr:col>16</xdr:col>
      <xdr:colOff>361950</xdr:colOff>
      <xdr:row>365</xdr:row>
      <xdr:rowOff>133350</xdr:rowOff>
    </xdr:to>
    <xdr:graphicFrame>
      <xdr:nvGraphicFramePr>
        <xdr:cNvPr id="6" name="Chart 5"/>
        <xdr:cNvGraphicFramePr/>
      </xdr:nvGraphicFramePr>
      <xdr:xfrm>
        <a:off x="47625" y="63017400"/>
        <a:ext cx="9124950" cy="4638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304800</xdr:colOff>
      <xdr:row>317</xdr:row>
      <xdr:rowOff>0</xdr:rowOff>
    </xdr:from>
    <xdr:to>
      <xdr:col>16</xdr:col>
      <xdr:colOff>361950</xdr:colOff>
      <xdr:row>335</xdr:row>
      <xdr:rowOff>57150</xdr:rowOff>
    </xdr:to>
    <xdr:graphicFrame>
      <xdr:nvGraphicFramePr>
        <xdr:cNvPr id="7" name="Chart 6"/>
        <xdr:cNvGraphicFramePr/>
      </xdr:nvGraphicFramePr>
      <xdr:xfrm>
        <a:off x="5514975" y="59750325"/>
        <a:ext cx="3657600" cy="2971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317</xdr:row>
      <xdr:rowOff>9525</xdr:rowOff>
    </xdr:from>
    <xdr:to>
      <xdr:col>7</xdr:col>
      <xdr:colOff>190500</xdr:colOff>
      <xdr:row>335</xdr:row>
      <xdr:rowOff>76200</xdr:rowOff>
    </xdr:to>
    <xdr:graphicFrame>
      <xdr:nvGraphicFramePr>
        <xdr:cNvPr id="8" name="Chart 2"/>
        <xdr:cNvGraphicFramePr/>
      </xdr:nvGraphicFramePr>
      <xdr:xfrm>
        <a:off x="19050" y="59759850"/>
        <a:ext cx="5381625" cy="2981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31</xdr:row>
      <xdr:rowOff>76200</xdr:rowOff>
    </xdr:from>
    <xdr:to>
      <xdr:col>15</xdr:col>
      <xdr:colOff>285750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142875" y="5800725"/>
        <a:ext cx="75533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126</xdr:row>
      <xdr:rowOff>85725</xdr:rowOff>
    </xdr:from>
    <xdr:to>
      <xdr:col>11</xdr:col>
      <xdr:colOff>38100</xdr:colOff>
      <xdr:row>148</xdr:row>
      <xdr:rowOff>57150</xdr:rowOff>
    </xdr:to>
    <xdr:graphicFrame>
      <xdr:nvGraphicFramePr>
        <xdr:cNvPr id="1" name="Chart 2"/>
        <xdr:cNvGraphicFramePr/>
      </xdr:nvGraphicFramePr>
      <xdr:xfrm>
        <a:off x="66675" y="23631525"/>
        <a:ext cx="7581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150</xdr:row>
      <xdr:rowOff>152400</xdr:rowOff>
    </xdr:from>
    <xdr:to>
      <xdr:col>11</xdr:col>
      <xdr:colOff>95250</xdr:colOff>
      <xdr:row>171</xdr:row>
      <xdr:rowOff>114300</xdr:rowOff>
    </xdr:to>
    <xdr:graphicFrame>
      <xdr:nvGraphicFramePr>
        <xdr:cNvPr id="2" name="Chart 3"/>
        <xdr:cNvGraphicFramePr/>
      </xdr:nvGraphicFramePr>
      <xdr:xfrm>
        <a:off x="161925" y="27660600"/>
        <a:ext cx="754380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251</xdr:row>
      <xdr:rowOff>171450</xdr:rowOff>
    </xdr:from>
    <xdr:to>
      <xdr:col>10</xdr:col>
      <xdr:colOff>561975</xdr:colOff>
      <xdr:row>271</xdr:row>
      <xdr:rowOff>133350</xdr:rowOff>
    </xdr:to>
    <xdr:graphicFrame>
      <xdr:nvGraphicFramePr>
        <xdr:cNvPr id="3" name="Chart 4"/>
        <xdr:cNvGraphicFramePr/>
      </xdr:nvGraphicFramePr>
      <xdr:xfrm>
        <a:off x="9525" y="46739175"/>
        <a:ext cx="760095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271</xdr:row>
      <xdr:rowOff>85725</xdr:rowOff>
    </xdr:from>
    <xdr:to>
      <xdr:col>11</xdr:col>
      <xdr:colOff>9525</xdr:colOff>
      <xdr:row>430</xdr:row>
      <xdr:rowOff>76200</xdr:rowOff>
    </xdr:to>
    <xdr:graphicFrame>
      <xdr:nvGraphicFramePr>
        <xdr:cNvPr id="4" name="Chart 5"/>
        <xdr:cNvGraphicFramePr/>
      </xdr:nvGraphicFramePr>
      <xdr:xfrm>
        <a:off x="19050" y="49606200"/>
        <a:ext cx="760095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119</xdr:row>
      <xdr:rowOff>66675</xdr:rowOff>
    </xdr:from>
    <xdr:to>
      <xdr:col>6</xdr:col>
      <xdr:colOff>838200</xdr:colOff>
      <xdr:row>140</xdr:row>
      <xdr:rowOff>161925</xdr:rowOff>
    </xdr:to>
    <xdr:graphicFrame>
      <xdr:nvGraphicFramePr>
        <xdr:cNvPr id="1" name="Chart 4"/>
        <xdr:cNvGraphicFramePr/>
      </xdr:nvGraphicFramePr>
      <xdr:xfrm>
        <a:off x="114300" y="22364700"/>
        <a:ext cx="68770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141</xdr:row>
      <xdr:rowOff>180975</xdr:rowOff>
    </xdr:from>
    <xdr:to>
      <xdr:col>6</xdr:col>
      <xdr:colOff>809625</xdr:colOff>
      <xdr:row>157</xdr:row>
      <xdr:rowOff>180975</xdr:rowOff>
    </xdr:to>
    <xdr:graphicFrame>
      <xdr:nvGraphicFramePr>
        <xdr:cNvPr id="2" name="Chart 1"/>
        <xdr:cNvGraphicFramePr/>
      </xdr:nvGraphicFramePr>
      <xdr:xfrm>
        <a:off x="57150" y="26469975"/>
        <a:ext cx="69056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57150</xdr:colOff>
      <xdr:row>159</xdr:row>
      <xdr:rowOff>66675</xdr:rowOff>
    </xdr:from>
    <xdr:to>
      <xdr:col>6</xdr:col>
      <xdr:colOff>704850</xdr:colOff>
      <xdr:row>167</xdr:row>
      <xdr:rowOff>95250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14875" y="29613225"/>
          <a:ext cx="21431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20</xdr:row>
      <xdr:rowOff>76200</xdr:rowOff>
    </xdr:from>
    <xdr:to>
      <xdr:col>6</xdr:col>
      <xdr:colOff>609600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123825" y="3762375"/>
        <a:ext cx="64960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77"/>
  <sheetViews>
    <sheetView tabSelected="1" zoomScaleSheetLayoutView="100" zoomScalePageLayoutView="60" workbookViewId="0" topLeftCell="A1">
      <selection activeCell="A4" sqref="A4"/>
    </sheetView>
  </sheetViews>
  <sheetFormatPr defaultColWidth="0" defaultRowHeight="15" zeroHeight="1"/>
  <cols>
    <col min="1" max="1" width="37.625" style="72" bestFit="1" customWidth="1"/>
    <col min="2" max="2" width="19.375" style="86" bestFit="1" customWidth="1"/>
    <col min="3" max="3" width="5.625" style="86" bestFit="1" customWidth="1"/>
    <col min="4" max="4" width="5.625" style="86" customWidth="1"/>
    <col min="5" max="5" width="10.375" style="86" bestFit="1" customWidth="1"/>
    <col min="6" max="7" width="4.375" style="86" bestFit="1" customWidth="1"/>
    <col min="8" max="8" width="13.25390625" style="86" bestFit="1" customWidth="1"/>
    <col min="9" max="9" width="5.625" style="86" customWidth="1"/>
    <col min="10" max="10" width="5.625" style="86" bestFit="1" customWidth="1"/>
    <col min="11" max="11" width="8.00390625" style="86" bestFit="1" customWidth="1"/>
    <col min="12" max="13" width="5.625" style="86" customWidth="1"/>
    <col min="14" max="14" width="4.875" style="72" bestFit="1" customWidth="1"/>
    <col min="15" max="15" width="8.75390625" style="72" bestFit="1" customWidth="1"/>
    <col min="16" max="16" width="9.00390625" style="72" bestFit="1" customWidth="1"/>
    <col min="17" max="17" width="8.75390625" style="72" bestFit="1" customWidth="1"/>
    <col min="18" max="18" width="11.25390625" style="72" bestFit="1" customWidth="1"/>
    <col min="19" max="19" width="6.75390625" style="72" bestFit="1" customWidth="1"/>
    <col min="20" max="20" width="8.75390625" style="72" bestFit="1" customWidth="1"/>
    <col min="21" max="21" width="11.25390625" style="72" bestFit="1" customWidth="1"/>
    <col min="22" max="22" width="6.75390625" style="72" bestFit="1" customWidth="1"/>
    <col min="23" max="23" width="8.75390625" style="72" bestFit="1" customWidth="1"/>
    <col min="24" max="24" width="11.25390625" style="72" bestFit="1" customWidth="1"/>
    <col min="25" max="25" width="6.75390625" style="72" bestFit="1" customWidth="1"/>
    <col min="26" max="26" width="8.75390625" style="72" bestFit="1" customWidth="1"/>
    <col min="27" max="27" width="11.25390625" style="72" bestFit="1" customWidth="1"/>
    <col min="28" max="28" width="6.75390625" style="72" bestFit="1" customWidth="1"/>
    <col min="29" max="29" width="6.375" style="72" bestFit="1" customWidth="1"/>
    <col min="30" max="30" width="9.00390625" style="72" customWidth="1"/>
    <col min="31" max="31" width="9.00390625" style="72" hidden="1" customWidth="1"/>
    <col min="32" max="43" width="9.625" style="72" hidden="1" customWidth="1"/>
    <col min="44" max="63" width="10.625" style="72" hidden="1" customWidth="1"/>
    <col min="64" max="16384" width="9.00390625" style="72" hidden="1" customWidth="1"/>
  </cols>
  <sheetData>
    <row r="1" spans="1:14" ht="15.75">
      <c r="A1" s="479" t="s">
        <v>0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60"/>
    </row>
    <row r="2" spans="1:14" ht="15.75">
      <c r="A2" s="479" t="s">
        <v>1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61"/>
    </row>
    <row r="3" spans="1:14" ht="15.75">
      <c r="A3" s="479" t="s">
        <v>381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60"/>
    </row>
    <row r="4" spans="1:14" ht="15.75">
      <c r="A4" s="460"/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</row>
    <row r="5" spans="1:14" ht="18">
      <c r="A5" s="480" t="s">
        <v>382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59"/>
    </row>
    <row r="6" spans="1:13" s="71" customFormat="1" ht="21">
      <c r="A6" s="485" t="s">
        <v>295</v>
      </c>
      <c r="B6" s="485"/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</row>
    <row r="7" spans="1:15" s="71" customFormat="1" ht="21">
      <c r="A7" s="485" t="s">
        <v>325</v>
      </c>
      <c r="B7" s="485"/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O7" s="72"/>
    </row>
    <row r="8" spans="2:13" ht="10.5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16.5">
      <c r="A9" s="362"/>
      <c r="B9" s="363" t="s">
        <v>290</v>
      </c>
      <c r="C9" s="363"/>
      <c r="D9" s="363"/>
      <c r="E9" s="364" t="s">
        <v>298</v>
      </c>
      <c r="F9" s="364"/>
      <c r="G9" s="364"/>
      <c r="H9" s="365" t="s">
        <v>299</v>
      </c>
      <c r="I9" s="365"/>
      <c r="J9" s="365"/>
      <c r="K9" s="366" t="s">
        <v>300</v>
      </c>
      <c r="L9" s="367"/>
      <c r="M9" s="367"/>
    </row>
    <row r="10" spans="1:13" ht="16.5">
      <c r="A10" s="362"/>
      <c r="B10" s="363" t="s">
        <v>324</v>
      </c>
      <c r="C10" s="363"/>
      <c r="D10" s="363"/>
      <c r="E10" s="364">
        <v>2013</v>
      </c>
      <c r="F10" s="364"/>
      <c r="G10" s="364"/>
      <c r="H10" s="365">
        <v>2013</v>
      </c>
      <c r="I10" s="365"/>
      <c r="J10" s="365"/>
      <c r="K10" s="366">
        <v>2014</v>
      </c>
      <c r="L10" s="367"/>
      <c r="M10" s="367"/>
    </row>
    <row r="11" spans="1:13" ht="16.5">
      <c r="A11" s="362"/>
      <c r="B11" s="368" t="s">
        <v>11</v>
      </c>
      <c r="C11" s="369" t="s">
        <v>6</v>
      </c>
      <c r="D11" s="369" t="s">
        <v>7</v>
      </c>
      <c r="E11" s="370" t="s">
        <v>11</v>
      </c>
      <c r="F11" s="371" t="s">
        <v>6</v>
      </c>
      <c r="G11" s="371" t="s">
        <v>7</v>
      </c>
      <c r="H11" s="372" t="s">
        <v>11</v>
      </c>
      <c r="I11" s="373" t="s">
        <v>6</v>
      </c>
      <c r="J11" s="373" t="s">
        <v>7</v>
      </c>
      <c r="K11" s="374" t="s">
        <v>11</v>
      </c>
      <c r="L11" s="375" t="s">
        <v>6</v>
      </c>
      <c r="M11" s="375" t="s">
        <v>7</v>
      </c>
    </row>
    <row r="12" spans="1:13" ht="16.5">
      <c r="A12" s="376" t="s">
        <v>306</v>
      </c>
      <c r="B12" s="377">
        <f>C12+D12</f>
        <v>179</v>
      </c>
      <c r="C12" s="378">
        <f>C353+C415+C478+C544+C613</f>
        <v>80</v>
      </c>
      <c r="D12" s="378">
        <f>D353+D415+D478+D544+D613</f>
        <v>99</v>
      </c>
      <c r="E12" s="379">
        <f>F12+G12</f>
        <v>28</v>
      </c>
      <c r="F12" s="380">
        <f>F353+F415+F478+F544+F613</f>
        <v>16</v>
      </c>
      <c r="G12" s="380">
        <f>G353+G415+G478+G544+G613</f>
        <v>12</v>
      </c>
      <c r="H12" s="381">
        <f>I12+J12</f>
        <v>64</v>
      </c>
      <c r="I12" s="382">
        <f>I353+I415+I478+I544+I613</f>
        <v>25</v>
      </c>
      <c r="J12" s="382">
        <f>J353+J415+J478+J544+J613</f>
        <v>39</v>
      </c>
      <c r="K12" s="377">
        <f>L12+M12</f>
        <v>87</v>
      </c>
      <c r="L12" s="383">
        <f>L353+L415+L478+L544+L613</f>
        <v>39</v>
      </c>
      <c r="M12" s="383">
        <f>M353+M415+M478+M544+M613</f>
        <v>48</v>
      </c>
    </row>
    <row r="13" spans="1:13" ht="16.5">
      <c r="A13" s="376" t="s">
        <v>235</v>
      </c>
      <c r="B13" s="377">
        <f>C13+D13</f>
        <v>1674</v>
      </c>
      <c r="C13" s="378">
        <f>C33+C71+C122+C233</f>
        <v>853</v>
      </c>
      <c r="D13" s="378">
        <f>D33+D71+D122+D233</f>
        <v>821</v>
      </c>
      <c r="E13" s="379">
        <f>F13+G13</f>
        <v>79</v>
      </c>
      <c r="F13" s="380">
        <f>F33+F71+F122+F233</f>
        <v>36</v>
      </c>
      <c r="G13" s="380">
        <f>G33+G71+G122+G233</f>
        <v>43</v>
      </c>
      <c r="H13" s="381">
        <f>I13+J13</f>
        <v>459</v>
      </c>
      <c r="I13" s="382">
        <f>I33+I71+I122+I233</f>
        <v>201</v>
      </c>
      <c r="J13" s="382">
        <f>J33+J71+J122+J233</f>
        <v>258</v>
      </c>
      <c r="K13" s="377">
        <f>L13+M13</f>
        <v>1136</v>
      </c>
      <c r="L13" s="383">
        <f>L33+L71+L122+L233</f>
        <v>616</v>
      </c>
      <c r="M13" s="383">
        <f>M33+M71+M122+M233</f>
        <v>520</v>
      </c>
    </row>
    <row r="14" spans="1:13" ht="17.25" thickBot="1">
      <c r="A14" s="384" t="s">
        <v>236</v>
      </c>
      <c r="B14" s="385">
        <f aca="true" t="shared" si="0" ref="B14:M14">SUM(B12:B13)</f>
        <v>1853</v>
      </c>
      <c r="C14" s="386">
        <f t="shared" si="0"/>
        <v>933</v>
      </c>
      <c r="D14" s="386">
        <f t="shared" si="0"/>
        <v>920</v>
      </c>
      <c r="E14" s="387">
        <f t="shared" si="0"/>
        <v>107</v>
      </c>
      <c r="F14" s="388">
        <f t="shared" si="0"/>
        <v>52</v>
      </c>
      <c r="G14" s="388">
        <f t="shared" si="0"/>
        <v>55</v>
      </c>
      <c r="H14" s="389">
        <f t="shared" si="0"/>
        <v>523</v>
      </c>
      <c r="I14" s="390">
        <f t="shared" si="0"/>
        <v>226</v>
      </c>
      <c r="J14" s="390">
        <f t="shared" si="0"/>
        <v>297</v>
      </c>
      <c r="K14" s="391">
        <f t="shared" si="0"/>
        <v>1223</v>
      </c>
      <c r="L14" s="392">
        <f t="shared" si="0"/>
        <v>655</v>
      </c>
      <c r="M14" s="392">
        <f t="shared" si="0"/>
        <v>568</v>
      </c>
    </row>
    <row r="15" spans="2:13" ht="10.5" thickTop="1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2:13" ht="10.5"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</row>
    <row r="17" spans="1:13" ht="19.5" thickBot="1">
      <c r="A17" s="489" t="s">
        <v>337</v>
      </c>
      <c r="B17" s="489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</row>
    <row r="18" spans="1:14" ht="15.75" thickTop="1">
      <c r="A18" s="465" t="s">
        <v>386</v>
      </c>
      <c r="N18" s="87"/>
    </row>
    <row r="19" spans="2:14" ht="14.25">
      <c r="B19" s="74" t="s">
        <v>290</v>
      </c>
      <c r="C19" s="74"/>
      <c r="D19" s="74"/>
      <c r="E19" s="75" t="s">
        <v>298</v>
      </c>
      <c r="F19" s="88"/>
      <c r="G19" s="88"/>
      <c r="H19" s="76" t="s">
        <v>299</v>
      </c>
      <c r="I19" s="89"/>
      <c r="J19" s="89"/>
      <c r="K19" s="77" t="s">
        <v>300</v>
      </c>
      <c r="L19" s="77"/>
      <c r="M19" s="77"/>
      <c r="N19" s="87"/>
    </row>
    <row r="20" spans="2:14" ht="14.25">
      <c r="B20" s="127" t="str">
        <f>$B$10</f>
        <v>2013-2014</v>
      </c>
      <c r="C20" s="127"/>
      <c r="D20" s="127"/>
      <c r="E20" s="128">
        <f>$E$10</f>
        <v>2013</v>
      </c>
      <c r="F20" s="128"/>
      <c r="G20" s="128"/>
      <c r="H20" s="129">
        <f>$H$10</f>
        <v>2013</v>
      </c>
      <c r="I20" s="129"/>
      <c r="J20" s="129"/>
      <c r="K20" s="130">
        <f>$K$10</f>
        <v>2014</v>
      </c>
      <c r="L20" s="131"/>
      <c r="M20" s="131"/>
      <c r="N20" s="87"/>
    </row>
    <row r="21" spans="2:13" ht="14.25">
      <c r="B21" s="113" t="s">
        <v>11</v>
      </c>
      <c r="C21" s="114" t="s">
        <v>6</v>
      </c>
      <c r="D21" s="114" t="s">
        <v>7</v>
      </c>
      <c r="E21" s="115" t="s">
        <v>11</v>
      </c>
      <c r="F21" s="116" t="s">
        <v>6</v>
      </c>
      <c r="G21" s="116" t="s">
        <v>7</v>
      </c>
      <c r="H21" s="117" t="s">
        <v>11</v>
      </c>
      <c r="I21" s="118" t="s">
        <v>6</v>
      </c>
      <c r="J21" s="118" t="s">
        <v>7</v>
      </c>
      <c r="K21" s="119" t="s">
        <v>11</v>
      </c>
      <c r="L21" s="120" t="s">
        <v>6</v>
      </c>
      <c r="M21" s="120" t="s">
        <v>7</v>
      </c>
    </row>
    <row r="22" spans="1:13" ht="16.5">
      <c r="A22" s="486" t="s">
        <v>281</v>
      </c>
      <c r="B22" s="487"/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8"/>
    </row>
    <row r="23" spans="1:14" ht="15">
      <c r="A23" s="90" t="s">
        <v>238</v>
      </c>
      <c r="B23" s="125">
        <f>SUM(C23+D23)</f>
        <v>16</v>
      </c>
      <c r="C23" s="121">
        <f>F23+I23+L23</f>
        <v>7</v>
      </c>
      <c r="D23" s="121">
        <f>G23+J23+M23</f>
        <v>9</v>
      </c>
      <c r="E23" s="122">
        <f>F23+G23</f>
        <v>2</v>
      </c>
      <c r="F23" s="21">
        <v>1</v>
      </c>
      <c r="G23" s="21">
        <v>1</v>
      </c>
      <c r="H23" s="123">
        <f>I23+J23</f>
        <v>3</v>
      </c>
      <c r="I23" s="22">
        <v>3</v>
      </c>
      <c r="J23" s="22">
        <v>0</v>
      </c>
      <c r="K23" s="126">
        <f>L23+M23</f>
        <v>11</v>
      </c>
      <c r="L23" s="23">
        <v>3</v>
      </c>
      <c r="M23" s="23">
        <v>8</v>
      </c>
      <c r="N23" s="87"/>
    </row>
    <row r="24" spans="1:14" ht="15">
      <c r="A24" s="91" t="s">
        <v>124</v>
      </c>
      <c r="B24" s="125">
        <f aca="true" t="shared" si="1" ref="B24:B32">SUM(C24+D24)</f>
        <v>3</v>
      </c>
      <c r="C24" s="121">
        <f aca="true" t="shared" si="2" ref="C24:C32">F24+I24+L24</f>
        <v>0</v>
      </c>
      <c r="D24" s="121">
        <f aca="true" t="shared" si="3" ref="D24:D32">G24+J24+M24</f>
        <v>3</v>
      </c>
      <c r="E24" s="122">
        <f aca="true" t="shared" si="4" ref="E24:E32">F24+G24</f>
        <v>0</v>
      </c>
      <c r="F24" s="21">
        <v>0</v>
      </c>
      <c r="G24" s="21">
        <v>0</v>
      </c>
      <c r="H24" s="123">
        <f aca="true" t="shared" si="5" ref="H24:H32">I24+J24</f>
        <v>1</v>
      </c>
      <c r="I24" s="22">
        <v>0</v>
      </c>
      <c r="J24" s="22">
        <v>1</v>
      </c>
      <c r="K24" s="126">
        <f aca="true" t="shared" si="6" ref="K24:K32">L24+M24</f>
        <v>2</v>
      </c>
      <c r="L24" s="23">
        <v>0</v>
      </c>
      <c r="M24" s="23">
        <v>2</v>
      </c>
      <c r="N24" s="87"/>
    </row>
    <row r="25" spans="1:14" ht="15">
      <c r="A25" s="91" t="s">
        <v>128</v>
      </c>
      <c r="B25" s="125">
        <f t="shared" si="1"/>
        <v>15</v>
      </c>
      <c r="C25" s="121">
        <f t="shared" si="2"/>
        <v>2</v>
      </c>
      <c r="D25" s="121">
        <f t="shared" si="3"/>
        <v>13</v>
      </c>
      <c r="E25" s="122">
        <f t="shared" si="4"/>
        <v>0</v>
      </c>
      <c r="F25" s="21">
        <v>0</v>
      </c>
      <c r="G25" s="21">
        <v>0</v>
      </c>
      <c r="H25" s="123">
        <f t="shared" si="5"/>
        <v>3</v>
      </c>
      <c r="I25" s="22">
        <v>0</v>
      </c>
      <c r="J25" s="22">
        <v>3</v>
      </c>
      <c r="K25" s="126">
        <f t="shared" si="6"/>
        <v>12</v>
      </c>
      <c r="L25" s="23">
        <v>2</v>
      </c>
      <c r="M25" s="23">
        <v>10</v>
      </c>
      <c r="N25" s="87"/>
    </row>
    <row r="26" spans="1:14" ht="15">
      <c r="A26" s="91" t="s">
        <v>125</v>
      </c>
      <c r="B26" s="125">
        <f t="shared" si="1"/>
        <v>4</v>
      </c>
      <c r="C26" s="121">
        <f t="shared" si="2"/>
        <v>1</v>
      </c>
      <c r="D26" s="121">
        <f t="shared" si="3"/>
        <v>3</v>
      </c>
      <c r="E26" s="122">
        <f t="shared" si="4"/>
        <v>0</v>
      </c>
      <c r="F26" s="21">
        <v>0</v>
      </c>
      <c r="G26" s="21">
        <v>0</v>
      </c>
      <c r="H26" s="123">
        <f t="shared" si="5"/>
        <v>1</v>
      </c>
      <c r="I26" s="22">
        <v>0</v>
      </c>
      <c r="J26" s="22">
        <v>1</v>
      </c>
      <c r="K26" s="126">
        <f t="shared" si="6"/>
        <v>3</v>
      </c>
      <c r="L26" s="23">
        <v>1</v>
      </c>
      <c r="M26" s="23">
        <v>2</v>
      </c>
      <c r="N26" s="87"/>
    </row>
    <row r="27" spans="1:14" ht="15">
      <c r="A27" s="91" t="s">
        <v>239</v>
      </c>
      <c r="B27" s="125">
        <f t="shared" si="1"/>
        <v>5</v>
      </c>
      <c r="C27" s="121">
        <f t="shared" si="2"/>
        <v>2</v>
      </c>
      <c r="D27" s="121">
        <f>G27+J27+M27</f>
        <v>3</v>
      </c>
      <c r="E27" s="122">
        <f t="shared" si="4"/>
        <v>1</v>
      </c>
      <c r="F27" s="21">
        <v>1</v>
      </c>
      <c r="G27" s="21">
        <v>0</v>
      </c>
      <c r="H27" s="123">
        <f t="shared" si="5"/>
        <v>3</v>
      </c>
      <c r="I27" s="22">
        <v>0</v>
      </c>
      <c r="J27" s="22">
        <v>3</v>
      </c>
      <c r="K27" s="126">
        <f t="shared" si="6"/>
        <v>1</v>
      </c>
      <c r="L27" s="23">
        <v>1</v>
      </c>
      <c r="M27" s="23">
        <v>0</v>
      </c>
      <c r="N27" s="87"/>
    </row>
    <row r="28" spans="1:14" ht="15">
      <c r="A28" s="92" t="s">
        <v>240</v>
      </c>
      <c r="B28" s="125">
        <f t="shared" si="1"/>
        <v>6</v>
      </c>
      <c r="C28" s="121">
        <f t="shared" si="2"/>
        <v>4</v>
      </c>
      <c r="D28" s="121">
        <f t="shared" si="3"/>
        <v>2</v>
      </c>
      <c r="E28" s="122">
        <f t="shared" si="4"/>
        <v>0</v>
      </c>
      <c r="F28" s="21">
        <v>0</v>
      </c>
      <c r="G28" s="21">
        <v>0</v>
      </c>
      <c r="H28" s="123">
        <f t="shared" si="5"/>
        <v>0</v>
      </c>
      <c r="I28" s="22">
        <v>0</v>
      </c>
      <c r="J28" s="22">
        <v>0</v>
      </c>
      <c r="K28" s="126">
        <f t="shared" si="6"/>
        <v>6</v>
      </c>
      <c r="L28" s="23">
        <v>4</v>
      </c>
      <c r="M28" s="23">
        <v>2</v>
      </c>
      <c r="N28" s="87"/>
    </row>
    <row r="29" spans="1:14" ht="15">
      <c r="A29" s="91" t="s">
        <v>126</v>
      </c>
      <c r="B29" s="125">
        <f t="shared" si="1"/>
        <v>15</v>
      </c>
      <c r="C29" s="121">
        <f t="shared" si="2"/>
        <v>4</v>
      </c>
      <c r="D29" s="121">
        <f t="shared" si="3"/>
        <v>11</v>
      </c>
      <c r="E29" s="122">
        <f t="shared" si="4"/>
        <v>1</v>
      </c>
      <c r="F29" s="21">
        <v>0</v>
      </c>
      <c r="G29" s="21">
        <v>1</v>
      </c>
      <c r="H29" s="123">
        <f t="shared" si="5"/>
        <v>4</v>
      </c>
      <c r="I29" s="22">
        <v>0</v>
      </c>
      <c r="J29" s="22">
        <v>4</v>
      </c>
      <c r="K29" s="126">
        <f t="shared" si="6"/>
        <v>10</v>
      </c>
      <c r="L29" s="23">
        <v>4</v>
      </c>
      <c r="M29" s="23">
        <v>6</v>
      </c>
      <c r="N29" s="87"/>
    </row>
    <row r="30" spans="1:14" ht="15">
      <c r="A30" s="91" t="s">
        <v>127</v>
      </c>
      <c r="B30" s="125">
        <f t="shared" si="1"/>
        <v>41</v>
      </c>
      <c r="C30" s="121">
        <f t="shared" si="2"/>
        <v>28</v>
      </c>
      <c r="D30" s="121">
        <f t="shared" si="3"/>
        <v>13</v>
      </c>
      <c r="E30" s="122">
        <f t="shared" si="4"/>
        <v>5</v>
      </c>
      <c r="F30" s="21">
        <v>2</v>
      </c>
      <c r="G30" s="21">
        <v>3</v>
      </c>
      <c r="H30" s="123">
        <f t="shared" si="5"/>
        <v>14</v>
      </c>
      <c r="I30" s="22">
        <v>11</v>
      </c>
      <c r="J30" s="22">
        <v>3</v>
      </c>
      <c r="K30" s="126">
        <f t="shared" si="6"/>
        <v>22</v>
      </c>
      <c r="L30" s="23">
        <v>15</v>
      </c>
      <c r="M30" s="23">
        <v>7</v>
      </c>
      <c r="N30" s="87"/>
    </row>
    <row r="31" spans="1:14" ht="15">
      <c r="A31" s="91" t="s">
        <v>311</v>
      </c>
      <c r="B31" s="125">
        <f t="shared" si="1"/>
        <v>6</v>
      </c>
      <c r="C31" s="121">
        <f t="shared" si="2"/>
        <v>5</v>
      </c>
      <c r="D31" s="121">
        <f t="shared" si="3"/>
        <v>1</v>
      </c>
      <c r="E31" s="122">
        <f t="shared" si="4"/>
        <v>1</v>
      </c>
      <c r="F31" s="21">
        <v>0</v>
      </c>
      <c r="G31" s="21">
        <v>1</v>
      </c>
      <c r="H31" s="123">
        <f t="shared" si="5"/>
        <v>2</v>
      </c>
      <c r="I31" s="22">
        <v>2</v>
      </c>
      <c r="J31" s="22">
        <v>0</v>
      </c>
      <c r="K31" s="126">
        <f t="shared" si="6"/>
        <v>3</v>
      </c>
      <c r="L31" s="23">
        <v>3</v>
      </c>
      <c r="M31" s="23">
        <v>0</v>
      </c>
      <c r="N31" s="87"/>
    </row>
    <row r="32" spans="1:14" ht="15">
      <c r="A32" s="91" t="s">
        <v>129</v>
      </c>
      <c r="B32" s="125">
        <f t="shared" si="1"/>
        <v>25</v>
      </c>
      <c r="C32" s="121">
        <f t="shared" si="2"/>
        <v>3</v>
      </c>
      <c r="D32" s="121">
        <f t="shared" si="3"/>
        <v>22</v>
      </c>
      <c r="E32" s="122">
        <f t="shared" si="4"/>
        <v>2</v>
      </c>
      <c r="F32" s="21">
        <v>0</v>
      </c>
      <c r="G32" s="21">
        <v>2</v>
      </c>
      <c r="H32" s="123">
        <f t="shared" si="5"/>
        <v>11</v>
      </c>
      <c r="I32" s="22">
        <v>2</v>
      </c>
      <c r="J32" s="22">
        <v>9</v>
      </c>
      <c r="K32" s="126">
        <f t="shared" si="6"/>
        <v>12</v>
      </c>
      <c r="L32" s="23">
        <v>1</v>
      </c>
      <c r="M32" s="23">
        <v>11</v>
      </c>
      <c r="N32" s="87"/>
    </row>
    <row r="33" spans="1:13" ht="15.75" thickBot="1">
      <c r="A33" s="393" t="s">
        <v>11</v>
      </c>
      <c r="B33" s="354">
        <f>SUM(B23:B32)</f>
        <v>136</v>
      </c>
      <c r="C33" s="355">
        <f>SUM(F33,I33,L33)</f>
        <v>56</v>
      </c>
      <c r="D33" s="355">
        <f>SUM(G33,J33,M33)</f>
        <v>80</v>
      </c>
      <c r="E33" s="356">
        <f>SUM(E23:E32)</f>
        <v>12</v>
      </c>
      <c r="F33" s="357">
        <f>SUM(F23:F32)</f>
        <v>4</v>
      </c>
      <c r="G33" s="357">
        <f>SUM(G23:G32)</f>
        <v>8</v>
      </c>
      <c r="H33" s="358">
        <f>SUM(I33+J33)</f>
        <v>42</v>
      </c>
      <c r="I33" s="359">
        <f>SUM(I23:I32)</f>
        <v>18</v>
      </c>
      <c r="J33" s="359">
        <f>SUM(J23:J32)</f>
        <v>24</v>
      </c>
      <c r="K33" s="360">
        <f>SUM(K23:K32)</f>
        <v>82</v>
      </c>
      <c r="L33" s="361">
        <f>SUM(L23:L32)</f>
        <v>34</v>
      </c>
      <c r="M33" s="361">
        <f>SUM(M23:M32)</f>
        <v>48</v>
      </c>
    </row>
    <row r="34" spans="1:14" ht="15.75" thickTop="1">
      <c r="A34" s="93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87"/>
    </row>
    <row r="35" spans="1:14" ht="15">
      <c r="A35" s="93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87"/>
    </row>
    <row r="36" spans="1:14" ht="15">
      <c r="A36" s="73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87"/>
    </row>
    <row r="37" spans="1:14" ht="15">
      <c r="A37" s="7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87"/>
    </row>
    <row r="38" spans="1:14" ht="15">
      <c r="A38" s="7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87"/>
    </row>
    <row r="39" spans="1:14" ht="15">
      <c r="A39" s="7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87"/>
    </row>
    <row r="40" spans="1:14" ht="15">
      <c r="A40" s="7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87"/>
    </row>
    <row r="41" spans="1:14" ht="15">
      <c r="A41" s="73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87"/>
    </row>
    <row r="42" spans="1:14" ht="15">
      <c r="A42" s="7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87"/>
    </row>
    <row r="43" spans="1:14" ht="15">
      <c r="A43" s="73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87"/>
    </row>
    <row r="44" spans="1:14" ht="15">
      <c r="A44" s="73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87"/>
    </row>
    <row r="45" spans="1:14" ht="15">
      <c r="A45" s="7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87"/>
    </row>
    <row r="46" spans="1:14" ht="15">
      <c r="A46" s="73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87"/>
    </row>
    <row r="47" spans="1:14" ht="15">
      <c r="A47" s="73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87"/>
    </row>
    <row r="48" spans="1:14" ht="15">
      <c r="A48" s="73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87"/>
    </row>
    <row r="49" spans="1:14" ht="15">
      <c r="A49" s="73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87"/>
    </row>
    <row r="50" spans="1:14" ht="15">
      <c r="A50" s="7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87"/>
    </row>
    <row r="51" spans="1:14" ht="15">
      <c r="A51" s="7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87"/>
    </row>
    <row r="52" spans="1:14" ht="15">
      <c r="A52" s="7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87"/>
    </row>
    <row r="53" spans="1:14" ht="15">
      <c r="A53" s="7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87"/>
    </row>
    <row r="54" spans="1:14" ht="15">
      <c r="A54" s="7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87"/>
    </row>
    <row r="55" spans="1:14" ht="15">
      <c r="A55" s="7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87"/>
    </row>
    <row r="56" spans="1:14" ht="15">
      <c r="A56" s="73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87"/>
    </row>
    <row r="57" spans="1:14" ht="15">
      <c r="A57" s="7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87"/>
    </row>
    <row r="58" spans="1:14" ht="15">
      <c r="A58" s="73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87"/>
    </row>
    <row r="59" spans="2:14" ht="15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87"/>
    </row>
    <row r="60" spans="1:14" ht="15">
      <c r="A60" s="465" t="s">
        <v>386</v>
      </c>
      <c r="B60" s="74" t="s">
        <v>290</v>
      </c>
      <c r="C60" s="74"/>
      <c r="D60" s="74"/>
      <c r="E60" s="75" t="s">
        <v>298</v>
      </c>
      <c r="F60" s="88"/>
      <c r="G60" s="88"/>
      <c r="H60" s="76" t="s">
        <v>299</v>
      </c>
      <c r="I60" s="89"/>
      <c r="J60" s="89"/>
      <c r="K60" s="77" t="s">
        <v>300</v>
      </c>
      <c r="L60" s="77"/>
      <c r="M60" s="77"/>
      <c r="N60" s="87"/>
    </row>
    <row r="61" spans="2:14" ht="14.25">
      <c r="B61" s="127" t="str">
        <f>$B$10</f>
        <v>2013-2014</v>
      </c>
      <c r="C61" s="127"/>
      <c r="D61" s="127"/>
      <c r="E61" s="128">
        <f>$E$10</f>
        <v>2013</v>
      </c>
      <c r="F61" s="128"/>
      <c r="G61" s="128"/>
      <c r="H61" s="129">
        <f>$H$10</f>
        <v>2013</v>
      </c>
      <c r="I61" s="129"/>
      <c r="J61" s="129"/>
      <c r="K61" s="130">
        <f>$K$10</f>
        <v>2014</v>
      </c>
      <c r="L61" s="131"/>
      <c r="M61" s="131"/>
      <c r="N61" s="87"/>
    </row>
    <row r="62" spans="2:14" ht="14.25">
      <c r="B62" s="113" t="s">
        <v>11</v>
      </c>
      <c r="C62" s="114" t="s">
        <v>6</v>
      </c>
      <c r="D62" s="114" t="s">
        <v>7</v>
      </c>
      <c r="E62" s="115" t="s">
        <v>11</v>
      </c>
      <c r="F62" s="116" t="s">
        <v>6</v>
      </c>
      <c r="G62" s="116" t="s">
        <v>7</v>
      </c>
      <c r="H62" s="117" t="s">
        <v>11</v>
      </c>
      <c r="I62" s="118" t="s">
        <v>6</v>
      </c>
      <c r="J62" s="118" t="s">
        <v>7</v>
      </c>
      <c r="K62" s="119" t="s">
        <v>11</v>
      </c>
      <c r="L62" s="120" t="s">
        <v>6</v>
      </c>
      <c r="M62" s="120" t="s">
        <v>7</v>
      </c>
      <c r="N62" s="87"/>
    </row>
    <row r="63" spans="1:14" ht="16.5">
      <c r="A63" s="471" t="s">
        <v>243</v>
      </c>
      <c r="B63" s="472"/>
      <c r="C63" s="472"/>
      <c r="D63" s="472"/>
      <c r="E63" s="472"/>
      <c r="F63" s="472"/>
      <c r="G63" s="472"/>
      <c r="H63" s="472"/>
      <c r="I63" s="472"/>
      <c r="J63" s="472"/>
      <c r="K63" s="472"/>
      <c r="L63" s="472"/>
      <c r="M63" s="473"/>
      <c r="N63" s="87"/>
    </row>
    <row r="64" spans="1:14" ht="15">
      <c r="A64" s="95" t="s">
        <v>312</v>
      </c>
      <c r="B64" s="125">
        <f>SUM(C64+D64)</f>
        <v>24</v>
      </c>
      <c r="C64" s="121">
        <f>SUM(F64+I64+L64)</f>
        <v>2</v>
      </c>
      <c r="D64" s="121">
        <f>SUM(G64+J64+M64)</f>
        <v>22</v>
      </c>
      <c r="E64" s="122">
        <f>SUM(F64+G64)</f>
        <v>4</v>
      </c>
      <c r="F64" s="21">
        <v>0</v>
      </c>
      <c r="G64" s="21">
        <v>4</v>
      </c>
      <c r="H64" s="123">
        <f>SUM(I64+J64)</f>
        <v>4</v>
      </c>
      <c r="I64" s="22">
        <v>0</v>
      </c>
      <c r="J64" s="22">
        <v>4</v>
      </c>
      <c r="K64" s="126">
        <f>SUM(L64+M64)</f>
        <v>16</v>
      </c>
      <c r="L64" s="23">
        <v>2</v>
      </c>
      <c r="M64" s="23">
        <v>14</v>
      </c>
      <c r="N64" s="87"/>
    </row>
    <row r="65" spans="1:14" ht="15">
      <c r="A65" s="92" t="s">
        <v>131</v>
      </c>
      <c r="B65" s="125">
        <f aca="true" t="shared" si="7" ref="B65:B70">SUM(C65+D65)</f>
        <v>108</v>
      </c>
      <c r="C65" s="121">
        <f aca="true" t="shared" si="8" ref="C65:C70">SUM(F65+I65+L65)</f>
        <v>35</v>
      </c>
      <c r="D65" s="121">
        <f aca="true" t="shared" si="9" ref="D65:D70">SUM(G65+J65+M65)</f>
        <v>73</v>
      </c>
      <c r="E65" s="122">
        <f aca="true" t="shared" si="10" ref="E65:E70">SUM(F65+G65)</f>
        <v>4</v>
      </c>
      <c r="F65" s="21">
        <v>0</v>
      </c>
      <c r="G65" s="21">
        <v>4</v>
      </c>
      <c r="H65" s="123">
        <f aca="true" t="shared" si="11" ref="H65:H70">SUM(I65+J65)</f>
        <v>49</v>
      </c>
      <c r="I65" s="22">
        <v>14</v>
      </c>
      <c r="J65" s="22">
        <v>35</v>
      </c>
      <c r="K65" s="126">
        <f aca="true" t="shared" si="12" ref="K65:K70">SUM(L65+M65)</f>
        <v>55</v>
      </c>
      <c r="L65" s="23">
        <v>21</v>
      </c>
      <c r="M65" s="23">
        <v>34</v>
      </c>
      <c r="N65" s="87"/>
    </row>
    <row r="66" spans="1:13" ht="15">
      <c r="A66" s="96" t="s">
        <v>316</v>
      </c>
      <c r="B66" s="125">
        <f t="shared" si="7"/>
        <v>58</v>
      </c>
      <c r="C66" s="121">
        <f t="shared" si="8"/>
        <v>8</v>
      </c>
      <c r="D66" s="121">
        <f t="shared" si="9"/>
        <v>50</v>
      </c>
      <c r="E66" s="122">
        <f t="shared" si="10"/>
        <v>5</v>
      </c>
      <c r="F66" s="21">
        <v>3</v>
      </c>
      <c r="G66" s="21">
        <v>2</v>
      </c>
      <c r="H66" s="123">
        <f t="shared" si="11"/>
        <v>17</v>
      </c>
      <c r="I66" s="22">
        <v>1</v>
      </c>
      <c r="J66" s="22">
        <v>16</v>
      </c>
      <c r="K66" s="126">
        <f t="shared" si="12"/>
        <v>36</v>
      </c>
      <c r="L66" s="23">
        <v>4</v>
      </c>
      <c r="M66" s="23">
        <v>32</v>
      </c>
    </row>
    <row r="67" spans="1:14" ht="15">
      <c r="A67" s="96" t="s">
        <v>134</v>
      </c>
      <c r="B67" s="125">
        <f t="shared" si="7"/>
        <v>75</v>
      </c>
      <c r="C67" s="121">
        <f t="shared" si="8"/>
        <v>9</v>
      </c>
      <c r="D67" s="121">
        <f t="shared" si="9"/>
        <v>66</v>
      </c>
      <c r="E67" s="122">
        <f t="shared" si="10"/>
        <v>4</v>
      </c>
      <c r="F67" s="21">
        <v>0</v>
      </c>
      <c r="G67" s="21">
        <v>4</v>
      </c>
      <c r="H67" s="123">
        <f t="shared" si="11"/>
        <v>24</v>
      </c>
      <c r="I67" s="22">
        <v>4</v>
      </c>
      <c r="J67" s="22">
        <v>20</v>
      </c>
      <c r="K67" s="126">
        <f t="shared" si="12"/>
        <v>47</v>
      </c>
      <c r="L67" s="23">
        <v>5</v>
      </c>
      <c r="M67" s="23">
        <v>42</v>
      </c>
      <c r="N67" s="87"/>
    </row>
    <row r="68" spans="1:14" ht="15">
      <c r="A68" s="96" t="s">
        <v>133</v>
      </c>
      <c r="B68" s="125">
        <f t="shared" si="7"/>
        <v>61</v>
      </c>
      <c r="C68" s="121">
        <f t="shared" si="8"/>
        <v>32</v>
      </c>
      <c r="D68" s="121">
        <f t="shared" si="9"/>
        <v>29</v>
      </c>
      <c r="E68" s="122">
        <f t="shared" si="10"/>
        <v>0</v>
      </c>
      <c r="F68" s="21">
        <v>0</v>
      </c>
      <c r="G68" s="21">
        <v>0</v>
      </c>
      <c r="H68" s="123">
        <f t="shared" si="11"/>
        <v>20</v>
      </c>
      <c r="I68" s="22">
        <v>11</v>
      </c>
      <c r="J68" s="22">
        <v>9</v>
      </c>
      <c r="K68" s="126">
        <f t="shared" si="12"/>
        <v>41</v>
      </c>
      <c r="L68" s="23">
        <v>21</v>
      </c>
      <c r="M68" s="23">
        <v>20</v>
      </c>
      <c r="N68" s="87"/>
    </row>
    <row r="69" spans="1:14" s="97" customFormat="1" ht="15">
      <c r="A69" s="96" t="s">
        <v>135</v>
      </c>
      <c r="B69" s="125">
        <f t="shared" si="7"/>
        <v>121</v>
      </c>
      <c r="C69" s="121">
        <f t="shared" si="8"/>
        <v>27</v>
      </c>
      <c r="D69" s="121">
        <f t="shared" si="9"/>
        <v>94</v>
      </c>
      <c r="E69" s="122">
        <f t="shared" si="10"/>
        <v>2</v>
      </c>
      <c r="F69" s="21">
        <v>0</v>
      </c>
      <c r="G69" s="21">
        <v>2</v>
      </c>
      <c r="H69" s="123">
        <f t="shared" si="11"/>
        <v>65</v>
      </c>
      <c r="I69" s="22">
        <v>14</v>
      </c>
      <c r="J69" s="22">
        <v>51</v>
      </c>
      <c r="K69" s="126">
        <f t="shared" si="12"/>
        <v>54</v>
      </c>
      <c r="L69" s="23">
        <v>13</v>
      </c>
      <c r="M69" s="23">
        <v>41</v>
      </c>
      <c r="N69" s="87"/>
    </row>
    <row r="70" spans="1:14" ht="15">
      <c r="A70" s="96" t="s">
        <v>136</v>
      </c>
      <c r="B70" s="125">
        <f t="shared" si="7"/>
        <v>87</v>
      </c>
      <c r="C70" s="121">
        <f t="shared" si="8"/>
        <v>44</v>
      </c>
      <c r="D70" s="121">
        <f t="shared" si="9"/>
        <v>43</v>
      </c>
      <c r="E70" s="122">
        <f t="shared" si="10"/>
        <v>0</v>
      </c>
      <c r="F70" s="21">
        <v>0</v>
      </c>
      <c r="G70" s="21">
        <v>0</v>
      </c>
      <c r="H70" s="123">
        <f t="shared" si="11"/>
        <v>28</v>
      </c>
      <c r="I70" s="22">
        <v>11</v>
      </c>
      <c r="J70" s="22">
        <v>17</v>
      </c>
      <c r="K70" s="126">
        <f t="shared" si="12"/>
        <v>59</v>
      </c>
      <c r="L70" s="23">
        <v>33</v>
      </c>
      <c r="M70" s="23">
        <v>26</v>
      </c>
      <c r="N70" s="87"/>
    </row>
    <row r="71" spans="1:13" ht="15.75" thickBot="1">
      <c r="A71" s="393" t="s">
        <v>11</v>
      </c>
      <c r="B71" s="354">
        <f>SUM(C71,D71)</f>
        <v>534</v>
      </c>
      <c r="C71" s="355">
        <f>SUM(F71,I71,L71)</f>
        <v>157</v>
      </c>
      <c r="D71" s="355">
        <f>SUM(G71,J71,M71)</f>
        <v>377</v>
      </c>
      <c r="E71" s="356">
        <f aca="true" t="shared" si="13" ref="E71:M71">SUM(E64:E70)</f>
        <v>19</v>
      </c>
      <c r="F71" s="357">
        <f t="shared" si="13"/>
        <v>3</v>
      </c>
      <c r="G71" s="357">
        <f t="shared" si="13"/>
        <v>16</v>
      </c>
      <c r="H71" s="358">
        <f t="shared" si="13"/>
        <v>207</v>
      </c>
      <c r="I71" s="359">
        <f t="shared" si="13"/>
        <v>55</v>
      </c>
      <c r="J71" s="359">
        <f t="shared" si="13"/>
        <v>152</v>
      </c>
      <c r="K71" s="360">
        <f t="shared" si="13"/>
        <v>308</v>
      </c>
      <c r="L71" s="361">
        <f>SUM(L64:L70)</f>
        <v>99</v>
      </c>
      <c r="M71" s="361">
        <f t="shared" si="13"/>
        <v>209</v>
      </c>
    </row>
    <row r="72" ht="15" thickTop="1">
      <c r="N72" s="87"/>
    </row>
    <row r="73" ht="14.25">
      <c r="N73" s="87"/>
    </row>
    <row r="74" spans="1:13" ht="15">
      <c r="A74" s="73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</row>
    <row r="75" spans="1:13" ht="15">
      <c r="A75" s="73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</row>
    <row r="76" spans="1:13" ht="15">
      <c r="A76" s="73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</row>
    <row r="77" spans="1:13" ht="15">
      <c r="A77" s="73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5">
      <c r="A78" s="73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15">
      <c r="A79" s="73"/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</row>
    <row r="80" spans="1:13" ht="15">
      <c r="A80" s="73"/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</row>
    <row r="81" spans="1:13" ht="15">
      <c r="A81" s="73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</row>
    <row r="82" spans="1:13" ht="15">
      <c r="A82" s="73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</row>
    <row r="83" spans="1:13" ht="15">
      <c r="A83" s="73"/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</row>
    <row r="84" spans="1:13" ht="15">
      <c r="A84" s="73"/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</row>
    <row r="85" spans="1:13" ht="15">
      <c r="A85" s="73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</row>
    <row r="86" spans="1:13" ht="15">
      <c r="A86" s="73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</row>
    <row r="87" spans="1:13" ht="15">
      <c r="A87" s="73"/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</row>
    <row r="88" spans="1:13" ht="15">
      <c r="A88" s="73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</row>
    <row r="89" spans="1:13" ht="15">
      <c r="A89" s="73"/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</row>
    <row r="90" spans="1:13" ht="15">
      <c r="A90" s="73"/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</row>
    <row r="91" spans="1:13" ht="15">
      <c r="A91" s="73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</row>
    <row r="92" spans="1:13" ht="15">
      <c r="A92" s="73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</row>
    <row r="93" spans="1:13" ht="15">
      <c r="A93" s="73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</row>
    <row r="94" spans="1:13" ht="15">
      <c r="A94" s="73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</row>
    <row r="95" spans="1:13" ht="15">
      <c r="A95" s="73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72"/>
    </row>
    <row r="96" spans="1:13" ht="15">
      <c r="A96" s="73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72"/>
    </row>
    <row r="97" spans="1:13" ht="15">
      <c r="A97" s="73"/>
      <c r="B97" s="94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72"/>
    </row>
    <row r="98" spans="1:13" ht="15">
      <c r="A98" s="73"/>
      <c r="B98" s="94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72"/>
    </row>
    <row r="99" spans="1:13" ht="15">
      <c r="A99" s="73"/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72"/>
    </row>
    <row r="100" spans="1:13" ht="15">
      <c r="A100" s="73"/>
      <c r="B100" s="94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72"/>
    </row>
    <row r="101" spans="1:13" ht="15">
      <c r="A101" s="73"/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72"/>
    </row>
    <row r="102" spans="1:13" ht="15">
      <c r="A102" s="73"/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72"/>
    </row>
    <row r="103" spans="1:13" ht="15">
      <c r="A103" s="73"/>
      <c r="B103" s="94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72"/>
    </row>
    <row r="104" spans="1:13" ht="15">
      <c r="A104" s="73"/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72"/>
    </row>
    <row r="105" spans="1:13" ht="15">
      <c r="A105" s="73"/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72"/>
    </row>
    <row r="106" spans="1:13" ht="15">
      <c r="A106" s="73"/>
      <c r="B106" s="94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72"/>
    </row>
    <row r="107" spans="1:13" ht="15">
      <c r="A107" s="73"/>
      <c r="B107" s="94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72"/>
    </row>
    <row r="108" spans="1:13" ht="15">
      <c r="A108" s="73"/>
      <c r="B108" s="94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72"/>
    </row>
    <row r="109" spans="1:13" ht="15">
      <c r="A109" s="73"/>
      <c r="B109" s="94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72"/>
    </row>
    <row r="110" spans="1:13" ht="15">
      <c r="A110" s="73"/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72"/>
    </row>
    <row r="111" spans="1:13" ht="15">
      <c r="A111" s="73"/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72"/>
    </row>
    <row r="112" spans="1:13" ht="15">
      <c r="A112" s="73"/>
      <c r="B112" s="94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72"/>
    </row>
    <row r="113" spans="1:13" ht="15">
      <c r="A113" s="73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72"/>
    </row>
    <row r="114" spans="1:13" ht="15">
      <c r="A114" s="73"/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72"/>
    </row>
    <row r="115" spans="1:13" ht="15">
      <c r="A115" s="73"/>
      <c r="B115" s="94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72"/>
    </row>
    <row r="116" spans="1:13" ht="15">
      <c r="A116" s="73"/>
      <c r="B116" s="94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72"/>
    </row>
    <row r="117" spans="1:13" ht="15">
      <c r="A117" s="73"/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72"/>
    </row>
    <row r="118" spans="1:13" ht="15">
      <c r="A118" s="465" t="s">
        <v>386</v>
      </c>
      <c r="B118" s="132" t="s">
        <v>290</v>
      </c>
      <c r="C118" s="132"/>
      <c r="D118" s="132"/>
      <c r="E118" s="133" t="s">
        <v>298</v>
      </c>
      <c r="F118" s="133"/>
      <c r="G118" s="133"/>
      <c r="H118" s="134" t="s">
        <v>299</v>
      </c>
      <c r="I118" s="134"/>
      <c r="J118" s="134"/>
      <c r="K118" s="135" t="s">
        <v>300</v>
      </c>
      <c r="L118" s="135"/>
      <c r="M118" s="135"/>
    </row>
    <row r="119" spans="2:13" ht="14.25">
      <c r="B119" s="127" t="str">
        <f>$B$10</f>
        <v>2013-2014</v>
      </c>
      <c r="C119" s="127"/>
      <c r="D119" s="127"/>
      <c r="E119" s="128">
        <f>$E$10</f>
        <v>2013</v>
      </c>
      <c r="F119" s="128"/>
      <c r="G119" s="128"/>
      <c r="H119" s="129">
        <f>$H$10</f>
        <v>2013</v>
      </c>
      <c r="I119" s="129"/>
      <c r="J119" s="129"/>
      <c r="K119" s="130">
        <f>$K$10</f>
        <v>2014</v>
      </c>
      <c r="L119" s="135"/>
      <c r="M119" s="135"/>
    </row>
    <row r="120" spans="2:13" ht="14.25">
      <c r="B120" s="136" t="s">
        <v>11</v>
      </c>
      <c r="C120" s="132" t="s">
        <v>6</v>
      </c>
      <c r="D120" s="132" t="s">
        <v>7</v>
      </c>
      <c r="E120" s="137" t="s">
        <v>11</v>
      </c>
      <c r="F120" s="133" t="s">
        <v>6</v>
      </c>
      <c r="G120" s="133" t="s">
        <v>7</v>
      </c>
      <c r="H120" s="138" t="s">
        <v>11</v>
      </c>
      <c r="I120" s="134" t="s">
        <v>6</v>
      </c>
      <c r="J120" s="134" t="s">
        <v>7</v>
      </c>
      <c r="K120" s="139" t="s">
        <v>11</v>
      </c>
      <c r="L120" s="135" t="s">
        <v>6</v>
      </c>
      <c r="M120" s="135" t="s">
        <v>7</v>
      </c>
    </row>
    <row r="121" spans="1:13" ht="16.5">
      <c r="A121" s="481" t="s">
        <v>244</v>
      </c>
      <c r="B121" s="482"/>
      <c r="C121" s="482"/>
      <c r="D121" s="482"/>
      <c r="E121" s="482"/>
      <c r="F121" s="482"/>
      <c r="G121" s="482"/>
      <c r="H121" s="482"/>
      <c r="I121" s="482"/>
      <c r="J121" s="482"/>
      <c r="K121" s="482"/>
      <c r="L121" s="482"/>
      <c r="M121" s="483"/>
    </row>
    <row r="122" spans="1:13" s="73" customFormat="1" ht="15.75" thickBot="1">
      <c r="A122" s="393" t="s">
        <v>11</v>
      </c>
      <c r="B122" s="354">
        <f>SUM(C122+D122)</f>
        <v>818</v>
      </c>
      <c r="C122" s="355">
        <f>SUM(F122+I122+L122)</f>
        <v>539</v>
      </c>
      <c r="D122" s="355">
        <f>SUM(G122+J122+M122)</f>
        <v>279</v>
      </c>
      <c r="E122" s="356">
        <f>SUM(F122+G122)</f>
        <v>41</v>
      </c>
      <c r="F122" s="357">
        <f>SUM(F140+F183)</f>
        <v>26</v>
      </c>
      <c r="G122" s="357">
        <f>SUM(G140+G183)</f>
        <v>15</v>
      </c>
      <c r="H122" s="358">
        <f>SUM(I122+J122)</f>
        <v>152</v>
      </c>
      <c r="I122" s="359">
        <f>SUM(I140+I183)</f>
        <v>93</v>
      </c>
      <c r="J122" s="359">
        <f>SUM(J140+J183)</f>
        <v>59</v>
      </c>
      <c r="K122" s="360">
        <f>SUM(L122+M122)</f>
        <v>625</v>
      </c>
      <c r="L122" s="69">
        <f>SUM(L140+L183)</f>
        <v>420</v>
      </c>
      <c r="M122" s="69">
        <f>SUM(M140+M183)</f>
        <v>205</v>
      </c>
    </row>
    <row r="123" spans="2:13" ht="10.5" thickTop="1"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</row>
    <row r="124" spans="2:13" ht="14.25">
      <c r="B124" s="132" t="s">
        <v>290</v>
      </c>
      <c r="C124" s="132"/>
      <c r="D124" s="132"/>
      <c r="E124" s="133" t="s">
        <v>298</v>
      </c>
      <c r="F124" s="133"/>
      <c r="G124" s="133"/>
      <c r="H124" s="134" t="s">
        <v>299</v>
      </c>
      <c r="I124" s="134"/>
      <c r="J124" s="134"/>
      <c r="K124" s="135" t="s">
        <v>300</v>
      </c>
      <c r="L124" s="135"/>
      <c r="M124" s="135"/>
    </row>
    <row r="125" spans="2:13" ht="14.25">
      <c r="B125" s="127" t="str">
        <f>$B$10</f>
        <v>2013-2014</v>
      </c>
      <c r="C125" s="127"/>
      <c r="D125" s="127"/>
      <c r="E125" s="128">
        <f>$E$10</f>
        <v>2013</v>
      </c>
      <c r="F125" s="128"/>
      <c r="G125" s="128"/>
      <c r="H125" s="129">
        <f>$H$10</f>
        <v>2013</v>
      </c>
      <c r="I125" s="129"/>
      <c r="J125" s="129"/>
      <c r="K125" s="130">
        <f>$K$10</f>
        <v>2014</v>
      </c>
      <c r="L125" s="135"/>
      <c r="M125" s="135"/>
    </row>
    <row r="126" spans="1:13" ht="15">
      <c r="A126" s="73"/>
      <c r="B126" s="136" t="s">
        <v>11</v>
      </c>
      <c r="C126" s="132" t="s">
        <v>6</v>
      </c>
      <c r="D126" s="132" t="s">
        <v>7</v>
      </c>
      <c r="E126" s="137" t="s">
        <v>11</v>
      </c>
      <c r="F126" s="133" t="s">
        <v>6</v>
      </c>
      <c r="G126" s="133" t="s">
        <v>7</v>
      </c>
      <c r="H126" s="138" t="s">
        <v>11</v>
      </c>
      <c r="I126" s="134" t="s">
        <v>6</v>
      </c>
      <c r="J126" s="134" t="s">
        <v>7</v>
      </c>
      <c r="K126" s="139" t="s">
        <v>11</v>
      </c>
      <c r="L126" s="135" t="s">
        <v>6</v>
      </c>
      <c r="M126" s="135" t="s">
        <v>7</v>
      </c>
    </row>
    <row r="127" spans="1:13" ht="16.5">
      <c r="A127" s="471" t="s">
        <v>245</v>
      </c>
      <c r="B127" s="472"/>
      <c r="C127" s="472"/>
      <c r="D127" s="472"/>
      <c r="E127" s="472"/>
      <c r="F127" s="472"/>
      <c r="G127" s="472"/>
      <c r="H127" s="472"/>
      <c r="I127" s="472"/>
      <c r="J127" s="472"/>
      <c r="K127" s="472"/>
      <c r="L127" s="472"/>
      <c r="M127" s="473"/>
    </row>
    <row r="128" spans="1:13" ht="15">
      <c r="A128" s="73" t="s">
        <v>246</v>
      </c>
      <c r="B128" s="140">
        <f>C128+D128</f>
        <v>194</v>
      </c>
      <c r="C128" s="141">
        <f>SUM(F128+I128+L128)</f>
        <v>121</v>
      </c>
      <c r="D128" s="141">
        <f>SUM(G128+J128+M128)</f>
        <v>73</v>
      </c>
      <c r="E128" s="142">
        <f>SUM(F128+G128)</f>
        <v>17</v>
      </c>
      <c r="F128" s="24">
        <v>11</v>
      </c>
      <c r="G128" s="24">
        <v>6</v>
      </c>
      <c r="H128" s="143">
        <f>SUM(I128+J128)</f>
        <v>39</v>
      </c>
      <c r="I128" s="25">
        <v>23</v>
      </c>
      <c r="J128" s="25">
        <v>16</v>
      </c>
      <c r="K128" s="144">
        <f>SUM(L128+M128)</f>
        <v>138</v>
      </c>
      <c r="L128" s="26">
        <v>87</v>
      </c>
      <c r="M128" s="26">
        <v>51</v>
      </c>
    </row>
    <row r="129" spans="1:13" ht="15">
      <c r="A129" s="73" t="s">
        <v>247</v>
      </c>
      <c r="B129" s="140">
        <f aca="true" t="shared" si="14" ref="B129:B139">C129+D129</f>
        <v>17</v>
      </c>
      <c r="C129" s="141">
        <f aca="true" t="shared" si="15" ref="C129:C139">SUM(F129+I129+L129)</f>
        <v>11</v>
      </c>
      <c r="D129" s="141">
        <f aca="true" t="shared" si="16" ref="D129:D139">SUM(G129+J129+M129)</f>
        <v>6</v>
      </c>
      <c r="E129" s="142">
        <f aca="true" t="shared" si="17" ref="E129:E139">SUM(F129+G129)</f>
        <v>0</v>
      </c>
      <c r="F129" s="24">
        <v>0</v>
      </c>
      <c r="G129" s="24">
        <v>0</v>
      </c>
      <c r="H129" s="143">
        <f aca="true" t="shared" si="18" ref="H129:H139">SUM(I129+J129)</f>
        <v>3</v>
      </c>
      <c r="I129" s="25">
        <v>1</v>
      </c>
      <c r="J129" s="25">
        <v>2</v>
      </c>
      <c r="K129" s="144">
        <f aca="true" t="shared" si="19" ref="K129:K139">SUM(L129+M129)</f>
        <v>14</v>
      </c>
      <c r="L129" s="26">
        <v>10</v>
      </c>
      <c r="M129" s="26">
        <v>4</v>
      </c>
    </row>
    <row r="130" spans="1:13" ht="15">
      <c r="A130" s="73" t="s">
        <v>248</v>
      </c>
      <c r="B130" s="140">
        <f t="shared" si="14"/>
        <v>5</v>
      </c>
      <c r="C130" s="141">
        <f t="shared" si="15"/>
        <v>1</v>
      </c>
      <c r="D130" s="141">
        <f t="shared" si="16"/>
        <v>4</v>
      </c>
      <c r="E130" s="142">
        <f t="shared" si="17"/>
        <v>0</v>
      </c>
      <c r="F130" s="24">
        <v>0</v>
      </c>
      <c r="G130" s="24">
        <v>0</v>
      </c>
      <c r="H130" s="143">
        <f t="shared" si="18"/>
        <v>0</v>
      </c>
      <c r="I130" s="25">
        <v>0</v>
      </c>
      <c r="J130" s="25">
        <v>0</v>
      </c>
      <c r="K130" s="144">
        <f t="shared" si="19"/>
        <v>5</v>
      </c>
      <c r="L130" s="26">
        <v>1</v>
      </c>
      <c r="M130" s="26">
        <v>4</v>
      </c>
    </row>
    <row r="131" spans="1:13" ht="15">
      <c r="A131" s="73" t="s">
        <v>249</v>
      </c>
      <c r="B131" s="140">
        <f t="shared" si="14"/>
        <v>73</v>
      </c>
      <c r="C131" s="141">
        <f t="shared" si="15"/>
        <v>59</v>
      </c>
      <c r="D131" s="141">
        <f t="shared" si="16"/>
        <v>14</v>
      </c>
      <c r="E131" s="142">
        <f t="shared" si="17"/>
        <v>0</v>
      </c>
      <c r="F131" s="24">
        <v>0</v>
      </c>
      <c r="G131" s="24">
        <v>0</v>
      </c>
      <c r="H131" s="143">
        <f t="shared" si="18"/>
        <v>19</v>
      </c>
      <c r="I131" s="25">
        <v>12</v>
      </c>
      <c r="J131" s="25">
        <v>7</v>
      </c>
      <c r="K131" s="144">
        <f t="shared" si="19"/>
        <v>54</v>
      </c>
      <c r="L131" s="26">
        <v>47</v>
      </c>
      <c r="M131" s="26">
        <v>7</v>
      </c>
    </row>
    <row r="132" spans="1:13" ht="15">
      <c r="A132" s="73" t="s">
        <v>250</v>
      </c>
      <c r="B132" s="140">
        <f t="shared" si="14"/>
        <v>4</v>
      </c>
      <c r="C132" s="141">
        <f t="shared" si="15"/>
        <v>0</v>
      </c>
      <c r="D132" s="141">
        <f t="shared" si="16"/>
        <v>4</v>
      </c>
      <c r="E132" s="142">
        <f t="shared" si="17"/>
        <v>0</v>
      </c>
      <c r="F132" s="24">
        <v>0</v>
      </c>
      <c r="G132" s="24">
        <v>0</v>
      </c>
      <c r="H132" s="143">
        <f t="shared" si="18"/>
        <v>0</v>
      </c>
      <c r="I132" s="25">
        <v>0</v>
      </c>
      <c r="J132" s="25">
        <v>0</v>
      </c>
      <c r="K132" s="144">
        <f t="shared" si="19"/>
        <v>4</v>
      </c>
      <c r="L132" s="26">
        <v>0</v>
      </c>
      <c r="M132" s="26">
        <v>4</v>
      </c>
    </row>
    <row r="133" spans="1:13" ht="15">
      <c r="A133" s="73" t="s">
        <v>251</v>
      </c>
      <c r="B133" s="140">
        <f t="shared" si="14"/>
        <v>20</v>
      </c>
      <c r="C133" s="141">
        <f t="shared" si="15"/>
        <v>12</v>
      </c>
      <c r="D133" s="141">
        <f t="shared" si="16"/>
        <v>8</v>
      </c>
      <c r="E133" s="142">
        <f t="shared" si="17"/>
        <v>3</v>
      </c>
      <c r="F133" s="24">
        <v>2</v>
      </c>
      <c r="G133" s="24">
        <v>1</v>
      </c>
      <c r="H133" s="143">
        <f t="shared" si="18"/>
        <v>7</v>
      </c>
      <c r="I133" s="25">
        <v>3</v>
      </c>
      <c r="J133" s="25">
        <v>4</v>
      </c>
      <c r="K133" s="144">
        <f t="shared" si="19"/>
        <v>10</v>
      </c>
      <c r="L133" s="26">
        <v>7</v>
      </c>
      <c r="M133" s="26">
        <v>3</v>
      </c>
    </row>
    <row r="134" spans="1:13" ht="15">
      <c r="A134" s="73" t="s">
        <v>252</v>
      </c>
      <c r="B134" s="140">
        <f t="shared" si="14"/>
        <v>2</v>
      </c>
      <c r="C134" s="141">
        <f t="shared" si="15"/>
        <v>0</v>
      </c>
      <c r="D134" s="141">
        <f t="shared" si="16"/>
        <v>2</v>
      </c>
      <c r="E134" s="142">
        <f t="shared" si="17"/>
        <v>1</v>
      </c>
      <c r="F134" s="24">
        <v>0</v>
      </c>
      <c r="G134" s="24">
        <v>1</v>
      </c>
      <c r="H134" s="143">
        <f t="shared" si="18"/>
        <v>0</v>
      </c>
      <c r="I134" s="25">
        <v>0</v>
      </c>
      <c r="J134" s="25">
        <v>0</v>
      </c>
      <c r="K134" s="144">
        <f t="shared" si="19"/>
        <v>1</v>
      </c>
      <c r="L134" s="26">
        <v>0</v>
      </c>
      <c r="M134" s="26">
        <v>1</v>
      </c>
    </row>
    <row r="135" spans="1:13" ht="15">
      <c r="A135" s="73" t="s">
        <v>374</v>
      </c>
      <c r="B135" s="140">
        <f t="shared" si="14"/>
        <v>7</v>
      </c>
      <c r="C135" s="141">
        <f t="shared" si="15"/>
        <v>3</v>
      </c>
      <c r="D135" s="141">
        <f t="shared" si="16"/>
        <v>4</v>
      </c>
      <c r="E135" s="142">
        <f t="shared" si="17"/>
        <v>0</v>
      </c>
      <c r="F135" s="24">
        <v>0</v>
      </c>
      <c r="G135" s="24">
        <v>0</v>
      </c>
      <c r="H135" s="143">
        <f t="shared" si="18"/>
        <v>2</v>
      </c>
      <c r="I135" s="25">
        <v>2</v>
      </c>
      <c r="J135" s="25">
        <v>0</v>
      </c>
      <c r="K135" s="144">
        <f t="shared" si="19"/>
        <v>5</v>
      </c>
      <c r="L135" s="26">
        <v>1</v>
      </c>
      <c r="M135" s="26">
        <v>4</v>
      </c>
    </row>
    <row r="136" spans="1:13" ht="15">
      <c r="A136" s="73" t="s">
        <v>254</v>
      </c>
      <c r="B136" s="140">
        <f t="shared" si="14"/>
        <v>5</v>
      </c>
      <c r="C136" s="141">
        <f t="shared" si="15"/>
        <v>2</v>
      </c>
      <c r="D136" s="141">
        <f t="shared" si="16"/>
        <v>3</v>
      </c>
      <c r="E136" s="142">
        <f t="shared" si="17"/>
        <v>0</v>
      </c>
      <c r="F136" s="24">
        <v>0</v>
      </c>
      <c r="G136" s="24">
        <v>0</v>
      </c>
      <c r="H136" s="143">
        <f t="shared" si="18"/>
        <v>1</v>
      </c>
      <c r="I136" s="25">
        <v>1</v>
      </c>
      <c r="J136" s="25">
        <v>0</v>
      </c>
      <c r="K136" s="144">
        <f t="shared" si="19"/>
        <v>4</v>
      </c>
      <c r="L136" s="26">
        <v>1</v>
      </c>
      <c r="M136" s="26">
        <v>3</v>
      </c>
    </row>
    <row r="137" spans="1:13" ht="15">
      <c r="A137" s="73" t="s">
        <v>255</v>
      </c>
      <c r="B137" s="140">
        <f t="shared" si="14"/>
        <v>104</v>
      </c>
      <c r="C137" s="141">
        <f t="shared" si="15"/>
        <v>71</v>
      </c>
      <c r="D137" s="141">
        <f t="shared" si="16"/>
        <v>33</v>
      </c>
      <c r="E137" s="142">
        <f t="shared" si="17"/>
        <v>5</v>
      </c>
      <c r="F137" s="24">
        <v>5</v>
      </c>
      <c r="G137" s="24">
        <v>0</v>
      </c>
      <c r="H137" s="143">
        <f t="shared" si="18"/>
        <v>17</v>
      </c>
      <c r="I137" s="25">
        <v>12</v>
      </c>
      <c r="J137" s="25">
        <v>5</v>
      </c>
      <c r="K137" s="144">
        <f t="shared" si="19"/>
        <v>82</v>
      </c>
      <c r="L137" s="26">
        <v>54</v>
      </c>
      <c r="M137" s="26">
        <v>28</v>
      </c>
    </row>
    <row r="138" spans="1:13" ht="15">
      <c r="A138" s="73" t="s">
        <v>256</v>
      </c>
      <c r="B138" s="140">
        <f t="shared" si="14"/>
        <v>15</v>
      </c>
      <c r="C138" s="141">
        <f t="shared" si="15"/>
        <v>6</v>
      </c>
      <c r="D138" s="141">
        <f t="shared" si="16"/>
        <v>9</v>
      </c>
      <c r="E138" s="142">
        <f t="shared" si="17"/>
        <v>0</v>
      </c>
      <c r="F138" s="24">
        <v>0</v>
      </c>
      <c r="G138" s="24">
        <v>0</v>
      </c>
      <c r="H138" s="143">
        <f t="shared" si="18"/>
        <v>4</v>
      </c>
      <c r="I138" s="25">
        <v>1</v>
      </c>
      <c r="J138" s="25">
        <v>3</v>
      </c>
      <c r="K138" s="144">
        <f t="shared" si="19"/>
        <v>11</v>
      </c>
      <c r="L138" s="26">
        <v>5</v>
      </c>
      <c r="M138" s="26">
        <v>6</v>
      </c>
    </row>
    <row r="139" spans="1:13" ht="15">
      <c r="A139" s="73" t="s">
        <v>257</v>
      </c>
      <c r="B139" s="140">
        <f t="shared" si="14"/>
        <v>36</v>
      </c>
      <c r="C139" s="141">
        <f t="shared" si="15"/>
        <v>26</v>
      </c>
      <c r="D139" s="141">
        <f t="shared" si="16"/>
        <v>10</v>
      </c>
      <c r="E139" s="142">
        <f t="shared" si="17"/>
        <v>4</v>
      </c>
      <c r="F139" s="24">
        <v>4</v>
      </c>
      <c r="G139" s="24">
        <v>0</v>
      </c>
      <c r="H139" s="143">
        <f t="shared" si="18"/>
        <v>5</v>
      </c>
      <c r="I139" s="25">
        <v>2</v>
      </c>
      <c r="J139" s="25">
        <v>3</v>
      </c>
      <c r="K139" s="144">
        <f t="shared" si="19"/>
        <v>27</v>
      </c>
      <c r="L139" s="26">
        <v>20</v>
      </c>
      <c r="M139" s="26">
        <v>7</v>
      </c>
    </row>
    <row r="140" spans="1:13" ht="15.75" thickBot="1">
      <c r="A140" s="393" t="s">
        <v>11</v>
      </c>
      <c r="B140" s="354">
        <f>SUM(C140,D140)</f>
        <v>482</v>
      </c>
      <c r="C140" s="355">
        <f>SUM(F140,I140,L140)</f>
        <v>312</v>
      </c>
      <c r="D140" s="355">
        <f>SUM(G140,J140,M140)</f>
        <v>170</v>
      </c>
      <c r="E140" s="356">
        <f aca="true" t="shared" si="20" ref="E140:M140">SUM(E128:E139)</f>
        <v>30</v>
      </c>
      <c r="F140" s="357">
        <f t="shared" si="20"/>
        <v>22</v>
      </c>
      <c r="G140" s="357">
        <f t="shared" si="20"/>
        <v>8</v>
      </c>
      <c r="H140" s="358">
        <f t="shared" si="20"/>
        <v>97</v>
      </c>
      <c r="I140" s="359">
        <f t="shared" si="20"/>
        <v>57</v>
      </c>
      <c r="J140" s="359">
        <f t="shared" si="20"/>
        <v>40</v>
      </c>
      <c r="K140" s="360">
        <f t="shared" si="20"/>
        <v>355</v>
      </c>
      <c r="L140" s="361">
        <f t="shared" si="20"/>
        <v>233</v>
      </c>
      <c r="M140" s="361">
        <f t="shared" si="20"/>
        <v>122</v>
      </c>
    </row>
    <row r="141" spans="2:13" ht="10.5" thickTop="1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</row>
    <row r="142" spans="1:13" ht="15">
      <c r="A142" s="73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</row>
    <row r="143" spans="1:13" ht="15">
      <c r="A143" s="73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</row>
    <row r="144" spans="1:13" ht="15">
      <c r="A144" s="73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</row>
    <row r="145" spans="1:13" ht="15">
      <c r="A145" s="73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</row>
    <row r="146" spans="1:13" ht="15">
      <c r="A146" s="73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</row>
    <row r="147" spans="1:13" ht="15">
      <c r="A147" s="73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</row>
    <row r="148" spans="1:13" ht="15">
      <c r="A148" s="73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</row>
    <row r="149" spans="1:13" ht="15">
      <c r="A149" s="73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</row>
    <row r="150" spans="1:13" ht="15">
      <c r="A150" s="73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</row>
    <row r="151" spans="1:13" ht="15">
      <c r="A151" s="73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</row>
    <row r="152" spans="1:13" ht="15">
      <c r="A152" s="73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</row>
    <row r="153" spans="1:13" ht="15">
      <c r="A153" s="73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</row>
    <row r="154" spans="1:13" ht="15">
      <c r="A154" s="73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</row>
    <row r="155" spans="1:13" ht="15">
      <c r="A155" s="73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</row>
    <row r="156" spans="1:13" ht="15">
      <c r="A156" s="73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</row>
    <row r="157" spans="1:13" ht="15">
      <c r="A157" s="73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</row>
    <row r="158" spans="1:13" ht="15">
      <c r="A158" s="73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</row>
    <row r="159" spans="1:13" ht="15">
      <c r="A159" s="73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</row>
    <row r="160" spans="1:13" ht="15">
      <c r="A160" s="73"/>
      <c r="B160" s="94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</row>
    <row r="161" spans="1:13" ht="15">
      <c r="A161" s="73"/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</row>
    <row r="162" spans="1:13" ht="15">
      <c r="A162" s="73"/>
      <c r="B162" s="94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</row>
    <row r="163" spans="1:13" ht="15">
      <c r="A163" s="73"/>
      <c r="B163" s="94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</row>
    <row r="164" spans="1:13" ht="15">
      <c r="A164" s="465" t="s">
        <v>386</v>
      </c>
      <c r="B164" s="127" t="s">
        <v>290</v>
      </c>
      <c r="C164" s="127"/>
      <c r="D164" s="127"/>
      <c r="E164" s="128" t="s">
        <v>298</v>
      </c>
      <c r="F164" s="145"/>
      <c r="G164" s="145"/>
      <c r="H164" s="129" t="s">
        <v>299</v>
      </c>
      <c r="I164" s="146"/>
      <c r="J164" s="146"/>
      <c r="K164" s="130" t="s">
        <v>300</v>
      </c>
      <c r="L164" s="130"/>
      <c r="M164" s="130"/>
    </row>
    <row r="165" spans="2:13" ht="14.25">
      <c r="B165" s="127" t="str">
        <f>$B$10</f>
        <v>2013-2014</v>
      </c>
      <c r="C165" s="127"/>
      <c r="D165" s="127"/>
      <c r="E165" s="128">
        <f>$E$10</f>
        <v>2013</v>
      </c>
      <c r="F165" s="128"/>
      <c r="G165" s="128"/>
      <c r="H165" s="129">
        <f>$H$10</f>
        <v>2013</v>
      </c>
      <c r="I165" s="129"/>
      <c r="J165" s="129"/>
      <c r="K165" s="130">
        <f>$K$10</f>
        <v>2014</v>
      </c>
      <c r="L165" s="131"/>
      <c r="M165" s="131"/>
    </row>
    <row r="166" spans="2:13" ht="14.25">
      <c r="B166" s="113" t="s">
        <v>11</v>
      </c>
      <c r="C166" s="114" t="s">
        <v>6</v>
      </c>
      <c r="D166" s="114" t="s">
        <v>7</v>
      </c>
      <c r="E166" s="115" t="s">
        <v>11</v>
      </c>
      <c r="F166" s="116" t="s">
        <v>6</v>
      </c>
      <c r="G166" s="116" t="s">
        <v>7</v>
      </c>
      <c r="H166" s="117" t="s">
        <v>11</v>
      </c>
      <c r="I166" s="118" t="s">
        <v>6</v>
      </c>
      <c r="J166" s="118" t="s">
        <v>7</v>
      </c>
      <c r="K166" s="119" t="s">
        <v>11</v>
      </c>
      <c r="L166" s="120" t="s">
        <v>6</v>
      </c>
      <c r="M166" s="120" t="s">
        <v>7</v>
      </c>
    </row>
    <row r="167" spans="1:13" ht="16.5">
      <c r="A167" s="471" t="s">
        <v>258</v>
      </c>
      <c r="B167" s="472"/>
      <c r="C167" s="472"/>
      <c r="D167" s="472"/>
      <c r="E167" s="472"/>
      <c r="F167" s="472"/>
      <c r="G167" s="472"/>
      <c r="H167" s="472"/>
      <c r="I167" s="472"/>
      <c r="J167" s="472"/>
      <c r="K167" s="472"/>
      <c r="L167" s="472"/>
      <c r="M167" s="473"/>
    </row>
    <row r="168" spans="1:13" ht="15">
      <c r="A168" s="95" t="s">
        <v>259</v>
      </c>
      <c r="B168" s="125">
        <f>SUM(C168+D168)</f>
        <v>31</v>
      </c>
      <c r="C168" s="121">
        <f>SUM(I168+F168+L168)</f>
        <v>23</v>
      </c>
      <c r="D168" s="121">
        <f>SUM(G168+J168+M168)</f>
        <v>8</v>
      </c>
      <c r="E168" s="122">
        <f>SUM(F168,G168)</f>
        <v>3</v>
      </c>
      <c r="F168" s="21">
        <v>1</v>
      </c>
      <c r="G168" s="21">
        <v>2</v>
      </c>
      <c r="H168" s="123">
        <f>SUM(I168+J168)</f>
        <v>2</v>
      </c>
      <c r="I168" s="22">
        <v>0</v>
      </c>
      <c r="J168" s="22">
        <v>2</v>
      </c>
      <c r="K168" s="126">
        <f>SUM(L168+M168)</f>
        <v>26</v>
      </c>
      <c r="L168" s="23">
        <v>22</v>
      </c>
      <c r="M168" s="23">
        <v>4</v>
      </c>
    </row>
    <row r="169" spans="1:13" ht="15">
      <c r="A169" s="95" t="s">
        <v>260</v>
      </c>
      <c r="B169" s="125">
        <f aca="true" t="shared" si="21" ref="B169:B182">SUM(C169+D169)</f>
        <v>36</v>
      </c>
      <c r="C169" s="121">
        <f aca="true" t="shared" si="22" ref="C169:C182">SUM(I169+F169+L169)</f>
        <v>15</v>
      </c>
      <c r="D169" s="121">
        <f aca="true" t="shared" si="23" ref="D169:D182">SUM(G169+J169+M169)</f>
        <v>21</v>
      </c>
      <c r="E169" s="122">
        <f aca="true" t="shared" si="24" ref="E169:E182">SUM(F169,G169)</f>
        <v>2</v>
      </c>
      <c r="F169" s="21">
        <v>1</v>
      </c>
      <c r="G169" s="21">
        <v>1</v>
      </c>
      <c r="H169" s="123">
        <f aca="true" t="shared" si="25" ref="H169:H182">SUM(I169+J169)</f>
        <v>7</v>
      </c>
      <c r="I169" s="22">
        <v>2</v>
      </c>
      <c r="J169" s="22">
        <v>5</v>
      </c>
      <c r="K169" s="126">
        <f aca="true" t="shared" si="26" ref="K169:K182">SUM(L169+M169)</f>
        <v>27</v>
      </c>
      <c r="L169" s="23">
        <v>12</v>
      </c>
      <c r="M169" s="23">
        <v>15</v>
      </c>
    </row>
    <row r="170" spans="1:13" ht="15">
      <c r="A170" s="95" t="s">
        <v>261</v>
      </c>
      <c r="B170" s="125">
        <f t="shared" si="21"/>
        <v>45</v>
      </c>
      <c r="C170" s="121">
        <f t="shared" si="22"/>
        <v>30</v>
      </c>
      <c r="D170" s="121">
        <f t="shared" si="23"/>
        <v>15</v>
      </c>
      <c r="E170" s="122">
        <f t="shared" si="24"/>
        <v>3</v>
      </c>
      <c r="F170" s="21">
        <v>1</v>
      </c>
      <c r="G170" s="21">
        <v>2</v>
      </c>
      <c r="H170" s="123">
        <f t="shared" si="25"/>
        <v>9</v>
      </c>
      <c r="I170" s="22">
        <v>8</v>
      </c>
      <c r="J170" s="22">
        <v>1</v>
      </c>
      <c r="K170" s="126">
        <f t="shared" si="26"/>
        <v>33</v>
      </c>
      <c r="L170" s="23">
        <v>21</v>
      </c>
      <c r="M170" s="23">
        <v>12</v>
      </c>
    </row>
    <row r="171" spans="1:13" ht="15">
      <c r="A171" s="95" t="s">
        <v>262</v>
      </c>
      <c r="B171" s="125">
        <f t="shared" si="21"/>
        <v>8</v>
      </c>
      <c r="C171" s="121">
        <f t="shared" si="22"/>
        <v>3</v>
      </c>
      <c r="D171" s="121">
        <f t="shared" si="23"/>
        <v>5</v>
      </c>
      <c r="E171" s="122">
        <f t="shared" si="24"/>
        <v>0</v>
      </c>
      <c r="F171" s="21">
        <v>0</v>
      </c>
      <c r="G171" s="21">
        <v>0</v>
      </c>
      <c r="H171" s="123">
        <f t="shared" si="25"/>
        <v>1</v>
      </c>
      <c r="I171" s="22">
        <v>1</v>
      </c>
      <c r="J171" s="22">
        <v>0</v>
      </c>
      <c r="K171" s="126">
        <f t="shared" si="26"/>
        <v>7</v>
      </c>
      <c r="L171" s="23">
        <v>2</v>
      </c>
      <c r="M171" s="23">
        <v>5</v>
      </c>
    </row>
    <row r="172" spans="1:13" ht="15">
      <c r="A172" s="95" t="s">
        <v>264</v>
      </c>
      <c r="B172" s="125">
        <f t="shared" si="21"/>
        <v>18</v>
      </c>
      <c r="C172" s="121">
        <f t="shared" si="22"/>
        <v>5</v>
      </c>
      <c r="D172" s="121">
        <f t="shared" si="23"/>
        <v>13</v>
      </c>
      <c r="E172" s="122">
        <f t="shared" si="24"/>
        <v>1</v>
      </c>
      <c r="F172" s="21">
        <v>0</v>
      </c>
      <c r="G172" s="21">
        <v>1</v>
      </c>
      <c r="H172" s="123">
        <f t="shared" si="25"/>
        <v>5</v>
      </c>
      <c r="I172" s="22">
        <v>1</v>
      </c>
      <c r="J172" s="22">
        <v>4</v>
      </c>
      <c r="K172" s="126">
        <f t="shared" si="26"/>
        <v>12</v>
      </c>
      <c r="L172" s="23">
        <v>4</v>
      </c>
      <c r="M172" s="23">
        <v>8</v>
      </c>
    </row>
    <row r="173" spans="1:13" ht="15">
      <c r="A173" s="95" t="s">
        <v>265</v>
      </c>
      <c r="B173" s="125">
        <f t="shared" si="21"/>
        <v>12</v>
      </c>
      <c r="C173" s="121">
        <f t="shared" si="22"/>
        <v>5</v>
      </c>
      <c r="D173" s="121">
        <f t="shared" si="23"/>
        <v>7</v>
      </c>
      <c r="E173" s="122">
        <f t="shared" si="24"/>
        <v>0</v>
      </c>
      <c r="F173" s="21">
        <v>0</v>
      </c>
      <c r="G173" s="21">
        <v>0</v>
      </c>
      <c r="H173" s="123">
        <f t="shared" si="25"/>
        <v>2</v>
      </c>
      <c r="I173" s="22">
        <v>0</v>
      </c>
      <c r="J173" s="22">
        <v>2</v>
      </c>
      <c r="K173" s="126">
        <f t="shared" si="26"/>
        <v>10</v>
      </c>
      <c r="L173" s="23">
        <v>5</v>
      </c>
      <c r="M173" s="23">
        <v>5</v>
      </c>
    </row>
    <row r="174" spans="1:13" ht="15">
      <c r="A174" s="95" t="s">
        <v>267</v>
      </c>
      <c r="B174" s="125">
        <f t="shared" si="21"/>
        <v>15</v>
      </c>
      <c r="C174" s="121">
        <f t="shared" si="22"/>
        <v>11</v>
      </c>
      <c r="D174" s="121">
        <f t="shared" si="23"/>
        <v>4</v>
      </c>
      <c r="E174" s="122">
        <f t="shared" si="24"/>
        <v>0</v>
      </c>
      <c r="F174" s="21">
        <v>0</v>
      </c>
      <c r="G174" s="21">
        <v>0</v>
      </c>
      <c r="H174" s="123">
        <f t="shared" si="25"/>
        <v>1</v>
      </c>
      <c r="I174" s="22">
        <v>1</v>
      </c>
      <c r="J174" s="22">
        <v>0</v>
      </c>
      <c r="K174" s="126">
        <f t="shared" si="26"/>
        <v>14</v>
      </c>
      <c r="L174" s="23">
        <v>10</v>
      </c>
      <c r="M174" s="23">
        <v>4</v>
      </c>
    </row>
    <row r="175" spans="1:13" ht="15">
      <c r="A175" s="95" t="s">
        <v>268</v>
      </c>
      <c r="B175" s="125">
        <f t="shared" si="21"/>
        <v>3</v>
      </c>
      <c r="C175" s="121">
        <f t="shared" si="22"/>
        <v>0</v>
      </c>
      <c r="D175" s="121">
        <f t="shared" si="23"/>
        <v>3</v>
      </c>
      <c r="E175" s="122">
        <f t="shared" si="24"/>
        <v>0</v>
      </c>
      <c r="F175" s="21">
        <v>0</v>
      </c>
      <c r="G175" s="21">
        <v>0</v>
      </c>
      <c r="H175" s="123">
        <f t="shared" si="25"/>
        <v>1</v>
      </c>
      <c r="I175" s="22">
        <v>0</v>
      </c>
      <c r="J175" s="22">
        <v>1</v>
      </c>
      <c r="K175" s="126">
        <f t="shared" si="26"/>
        <v>2</v>
      </c>
      <c r="L175" s="23">
        <v>0</v>
      </c>
      <c r="M175" s="23">
        <v>2</v>
      </c>
    </row>
    <row r="176" spans="1:13" ht="15">
      <c r="A176" s="95" t="s">
        <v>269</v>
      </c>
      <c r="B176" s="125">
        <f t="shared" si="21"/>
        <v>14</v>
      </c>
      <c r="C176" s="121">
        <f t="shared" si="22"/>
        <v>8</v>
      </c>
      <c r="D176" s="121">
        <f t="shared" si="23"/>
        <v>6</v>
      </c>
      <c r="E176" s="122">
        <f t="shared" si="24"/>
        <v>0</v>
      </c>
      <c r="F176" s="21">
        <v>0</v>
      </c>
      <c r="G176" s="21">
        <v>0</v>
      </c>
      <c r="H176" s="123">
        <f t="shared" si="25"/>
        <v>1</v>
      </c>
      <c r="I176" s="22">
        <v>1</v>
      </c>
      <c r="J176" s="22">
        <v>0</v>
      </c>
      <c r="K176" s="126">
        <f t="shared" si="26"/>
        <v>13</v>
      </c>
      <c r="L176" s="23">
        <v>7</v>
      </c>
      <c r="M176" s="23">
        <v>6</v>
      </c>
    </row>
    <row r="177" spans="1:13" ht="15">
      <c r="A177" s="95" t="s">
        <v>270</v>
      </c>
      <c r="B177" s="125">
        <f t="shared" si="21"/>
        <v>32</v>
      </c>
      <c r="C177" s="121">
        <f t="shared" si="22"/>
        <v>21</v>
      </c>
      <c r="D177" s="121">
        <f t="shared" si="23"/>
        <v>11</v>
      </c>
      <c r="E177" s="122">
        <f t="shared" si="24"/>
        <v>1</v>
      </c>
      <c r="F177" s="21">
        <v>0</v>
      </c>
      <c r="G177" s="21">
        <v>1</v>
      </c>
      <c r="H177" s="123">
        <f t="shared" si="25"/>
        <v>5</v>
      </c>
      <c r="I177" s="22">
        <v>2</v>
      </c>
      <c r="J177" s="22">
        <v>3</v>
      </c>
      <c r="K177" s="126">
        <f t="shared" si="26"/>
        <v>26</v>
      </c>
      <c r="L177" s="23">
        <v>19</v>
      </c>
      <c r="M177" s="23">
        <v>7</v>
      </c>
    </row>
    <row r="178" spans="1:13" ht="15">
      <c r="A178" s="95" t="s">
        <v>313</v>
      </c>
      <c r="B178" s="125">
        <f t="shared" si="21"/>
        <v>1</v>
      </c>
      <c r="C178" s="121">
        <f t="shared" si="22"/>
        <v>1</v>
      </c>
      <c r="D178" s="121">
        <f t="shared" si="23"/>
        <v>0</v>
      </c>
      <c r="E178" s="122">
        <f t="shared" si="24"/>
        <v>0</v>
      </c>
      <c r="F178" s="21">
        <v>0</v>
      </c>
      <c r="G178" s="21">
        <v>0</v>
      </c>
      <c r="H178" s="123">
        <f t="shared" si="25"/>
        <v>0</v>
      </c>
      <c r="I178" s="22">
        <v>0</v>
      </c>
      <c r="J178" s="22">
        <v>0</v>
      </c>
      <c r="K178" s="126">
        <f t="shared" si="26"/>
        <v>1</v>
      </c>
      <c r="L178" s="23">
        <v>1</v>
      </c>
      <c r="M178" s="23">
        <v>0</v>
      </c>
    </row>
    <row r="179" spans="1:13" ht="15">
      <c r="A179" s="95" t="s">
        <v>271</v>
      </c>
      <c r="B179" s="125">
        <f t="shared" si="21"/>
        <v>6</v>
      </c>
      <c r="C179" s="121">
        <f t="shared" si="22"/>
        <v>3</v>
      </c>
      <c r="D179" s="121">
        <f t="shared" si="23"/>
        <v>3</v>
      </c>
      <c r="E179" s="122">
        <f t="shared" si="24"/>
        <v>0</v>
      </c>
      <c r="F179" s="21">
        <v>0</v>
      </c>
      <c r="G179" s="21">
        <v>0</v>
      </c>
      <c r="H179" s="123">
        <f t="shared" si="25"/>
        <v>0</v>
      </c>
      <c r="I179" s="22">
        <v>0</v>
      </c>
      <c r="J179" s="22">
        <v>0</v>
      </c>
      <c r="K179" s="126">
        <f t="shared" si="26"/>
        <v>6</v>
      </c>
      <c r="L179" s="23">
        <v>3</v>
      </c>
      <c r="M179" s="23">
        <v>3</v>
      </c>
    </row>
    <row r="180" spans="1:13" ht="15">
      <c r="A180" s="95" t="s">
        <v>272</v>
      </c>
      <c r="B180" s="125">
        <f t="shared" si="21"/>
        <v>97</v>
      </c>
      <c r="C180" s="121">
        <f t="shared" si="22"/>
        <v>87</v>
      </c>
      <c r="D180" s="121">
        <f t="shared" si="23"/>
        <v>10</v>
      </c>
      <c r="E180" s="122">
        <f t="shared" si="24"/>
        <v>1</v>
      </c>
      <c r="F180" s="21">
        <v>1</v>
      </c>
      <c r="G180" s="21">
        <v>0</v>
      </c>
      <c r="H180" s="123">
        <f t="shared" si="25"/>
        <v>19</v>
      </c>
      <c r="I180" s="22">
        <v>18</v>
      </c>
      <c r="J180" s="22">
        <v>1</v>
      </c>
      <c r="K180" s="126">
        <f t="shared" si="26"/>
        <v>77</v>
      </c>
      <c r="L180" s="23">
        <v>68</v>
      </c>
      <c r="M180" s="23">
        <v>9</v>
      </c>
    </row>
    <row r="181" spans="1:13" ht="15">
      <c r="A181" s="95" t="s">
        <v>273</v>
      </c>
      <c r="B181" s="125">
        <f t="shared" si="21"/>
        <v>11</v>
      </c>
      <c r="C181" s="121">
        <f t="shared" si="22"/>
        <v>8</v>
      </c>
      <c r="D181" s="121">
        <f t="shared" si="23"/>
        <v>3</v>
      </c>
      <c r="E181" s="122">
        <f t="shared" si="24"/>
        <v>0</v>
      </c>
      <c r="F181" s="21">
        <v>0</v>
      </c>
      <c r="G181" s="21">
        <v>0</v>
      </c>
      <c r="H181" s="123">
        <f t="shared" si="25"/>
        <v>2</v>
      </c>
      <c r="I181" s="22">
        <v>2</v>
      </c>
      <c r="J181" s="22">
        <v>0</v>
      </c>
      <c r="K181" s="126">
        <f t="shared" si="26"/>
        <v>9</v>
      </c>
      <c r="L181" s="23">
        <v>6</v>
      </c>
      <c r="M181" s="23">
        <v>3</v>
      </c>
    </row>
    <row r="182" spans="1:13" ht="15">
      <c r="A182" s="95" t="s">
        <v>314</v>
      </c>
      <c r="B182" s="125">
        <f t="shared" si="21"/>
        <v>7</v>
      </c>
      <c r="C182" s="121">
        <f t="shared" si="22"/>
        <v>7</v>
      </c>
      <c r="D182" s="121">
        <f t="shared" si="23"/>
        <v>0</v>
      </c>
      <c r="E182" s="122">
        <f t="shared" si="24"/>
        <v>0</v>
      </c>
      <c r="F182" s="21">
        <v>0</v>
      </c>
      <c r="G182" s="21">
        <v>0</v>
      </c>
      <c r="H182" s="123">
        <f t="shared" si="25"/>
        <v>0</v>
      </c>
      <c r="I182" s="22">
        <v>0</v>
      </c>
      <c r="J182" s="22">
        <v>0</v>
      </c>
      <c r="K182" s="126">
        <f t="shared" si="26"/>
        <v>7</v>
      </c>
      <c r="L182" s="23">
        <v>7</v>
      </c>
      <c r="M182" s="23">
        <v>0</v>
      </c>
    </row>
    <row r="183" spans="1:13" ht="15.75" thickBot="1">
      <c r="A183" s="394" t="s">
        <v>11</v>
      </c>
      <c r="B183" s="396">
        <f>SUM(C183,D183)</f>
        <v>336</v>
      </c>
      <c r="C183" s="68">
        <f>SUM(F183,I183,L183)</f>
        <v>227</v>
      </c>
      <c r="D183" s="68">
        <f>SUM(G183,J183,M183)</f>
        <v>109</v>
      </c>
      <c r="E183" s="397">
        <f aca="true" t="shared" si="27" ref="E183:M183">SUM(E168:E182)</f>
        <v>11</v>
      </c>
      <c r="F183" s="163">
        <f t="shared" si="27"/>
        <v>4</v>
      </c>
      <c r="G183" s="163">
        <f t="shared" si="27"/>
        <v>7</v>
      </c>
      <c r="H183" s="395">
        <f t="shared" si="27"/>
        <v>55</v>
      </c>
      <c r="I183" s="164">
        <f t="shared" si="27"/>
        <v>36</v>
      </c>
      <c r="J183" s="164">
        <f t="shared" si="27"/>
        <v>19</v>
      </c>
      <c r="K183" s="398">
        <f t="shared" si="27"/>
        <v>270</v>
      </c>
      <c r="L183" s="67">
        <f t="shared" si="27"/>
        <v>187</v>
      </c>
      <c r="M183" s="67">
        <f t="shared" si="27"/>
        <v>83</v>
      </c>
    </row>
    <row r="184" spans="1:13" ht="15.75" thickTop="1">
      <c r="A184" s="73"/>
      <c r="B184" s="94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</row>
    <row r="185" spans="1:13" ht="15">
      <c r="A185" s="73"/>
      <c r="B185" s="94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</row>
    <row r="186" spans="1:13" ht="15">
      <c r="A186" s="73"/>
      <c r="B186" s="94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</row>
    <row r="187" spans="1:13" ht="15">
      <c r="A187" s="73"/>
      <c r="B187" s="94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</row>
    <row r="188" spans="1:13" ht="15">
      <c r="A188" s="73"/>
      <c r="B188" s="94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</row>
    <row r="189" spans="1:13" ht="15">
      <c r="A189" s="73"/>
      <c r="B189" s="94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</row>
    <row r="190" spans="1:13" ht="15">
      <c r="A190" s="73"/>
      <c r="B190" s="94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</row>
    <row r="191" spans="1:13" ht="15">
      <c r="A191" s="73"/>
      <c r="B191" s="94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</row>
    <row r="192" spans="1:13" ht="15">
      <c r="A192" s="73"/>
      <c r="B192" s="94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</row>
    <row r="193" spans="1:13" ht="15">
      <c r="A193" s="73"/>
      <c r="B193" s="94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</row>
    <row r="194" spans="1:13" ht="15">
      <c r="A194" s="73"/>
      <c r="B194" s="94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</row>
    <row r="195" spans="1:13" ht="15">
      <c r="A195" s="73"/>
      <c r="B195" s="94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</row>
    <row r="196" spans="1:13" ht="15">
      <c r="A196" s="73"/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</row>
    <row r="197" spans="1:13" ht="15">
      <c r="A197" s="73"/>
      <c r="B197" s="94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</row>
    <row r="198" spans="1:13" ht="15">
      <c r="A198" s="73"/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</row>
    <row r="199" spans="1:13" ht="15">
      <c r="A199" s="73"/>
      <c r="B199" s="94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</row>
    <row r="200" spans="1:13" ht="15">
      <c r="A200" s="73"/>
      <c r="B200" s="94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</row>
    <row r="201" spans="1:13" ht="15">
      <c r="A201" s="73"/>
      <c r="B201" s="94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</row>
    <row r="202" spans="1:13" ht="15">
      <c r="A202" s="73"/>
      <c r="B202" s="94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</row>
    <row r="203" spans="1:13" ht="15">
      <c r="A203" s="73"/>
      <c r="B203" s="94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</row>
    <row r="204" spans="1:13" ht="15">
      <c r="A204" s="73"/>
      <c r="B204" s="94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</row>
    <row r="205" spans="1:13" ht="15">
      <c r="A205" s="73"/>
      <c r="B205" s="94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</row>
    <row r="206" spans="1:13" ht="15">
      <c r="A206" s="73"/>
      <c r="B206" s="94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</row>
    <row r="207" spans="1:13" ht="15">
      <c r="A207" s="73"/>
      <c r="B207" s="94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</row>
    <row r="208" spans="1:13" ht="15">
      <c r="A208" s="73"/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</row>
    <row r="209" spans="1:13" ht="15">
      <c r="A209" s="73"/>
      <c r="B209" s="94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</row>
    <row r="210" spans="1:13" ht="15">
      <c r="A210" s="73"/>
      <c r="B210" s="94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</row>
    <row r="211" spans="1:13" ht="15">
      <c r="A211" s="73"/>
      <c r="B211" s="94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</row>
    <row r="212" spans="1:13" ht="15">
      <c r="A212" s="73"/>
      <c r="B212" s="94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</row>
    <row r="213" spans="1:13" ht="15">
      <c r="A213" s="73"/>
      <c r="B213" s="94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</row>
    <row r="214" spans="1:13" ht="15">
      <c r="A214" s="73"/>
      <c r="B214" s="94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</row>
    <row r="215" spans="1:13" ht="15">
      <c r="A215" s="73"/>
      <c r="B215" s="94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1:13" ht="15">
      <c r="A216" s="73"/>
      <c r="B216" s="94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</row>
    <row r="217" spans="1:13" ht="15">
      <c r="A217" s="73"/>
      <c r="B217" s="94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</row>
    <row r="218" spans="1:13" ht="15">
      <c r="A218" s="73"/>
      <c r="B218" s="94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</row>
    <row r="219" spans="1:13" ht="15">
      <c r="A219" s="73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</row>
    <row r="220" spans="1:13" ht="15">
      <c r="A220" s="73"/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</row>
    <row r="221" spans="1:13" ht="15">
      <c r="A221" s="73"/>
      <c r="B221" s="94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</row>
    <row r="222" spans="1:13" ht="15">
      <c r="A222" s="465" t="s">
        <v>386</v>
      </c>
      <c r="B222" s="127" t="s">
        <v>290</v>
      </c>
      <c r="C222" s="127"/>
      <c r="D222" s="127"/>
      <c r="E222" s="128" t="s">
        <v>298</v>
      </c>
      <c r="F222" s="145"/>
      <c r="G222" s="145"/>
      <c r="H222" s="129" t="s">
        <v>299</v>
      </c>
      <c r="I222" s="146"/>
      <c r="J222" s="146"/>
      <c r="K222" s="130" t="s">
        <v>300</v>
      </c>
      <c r="L222" s="130"/>
      <c r="M222" s="130"/>
    </row>
    <row r="223" spans="2:13" ht="14.25">
      <c r="B223" s="127" t="str">
        <f>$B$10</f>
        <v>2013-2014</v>
      </c>
      <c r="C223" s="127"/>
      <c r="D223" s="127"/>
      <c r="E223" s="128">
        <f>$E$10</f>
        <v>2013</v>
      </c>
      <c r="F223" s="128"/>
      <c r="G223" s="128"/>
      <c r="H223" s="129">
        <f>$H$10</f>
        <v>2013</v>
      </c>
      <c r="I223" s="129"/>
      <c r="J223" s="129"/>
      <c r="K223" s="130">
        <f>$K$10</f>
        <v>2014</v>
      </c>
      <c r="L223" s="131"/>
      <c r="M223" s="131"/>
    </row>
    <row r="224" spans="2:13" ht="14.25">
      <c r="B224" s="147" t="s">
        <v>11</v>
      </c>
      <c r="C224" s="114" t="s">
        <v>6</v>
      </c>
      <c r="D224" s="114" t="s">
        <v>7</v>
      </c>
      <c r="E224" s="148" t="s">
        <v>11</v>
      </c>
      <c r="F224" s="116" t="s">
        <v>6</v>
      </c>
      <c r="G224" s="116" t="s">
        <v>7</v>
      </c>
      <c r="H224" s="149" t="s">
        <v>11</v>
      </c>
      <c r="I224" s="118" t="s">
        <v>6</v>
      </c>
      <c r="J224" s="118" t="s">
        <v>7</v>
      </c>
      <c r="K224" s="150" t="s">
        <v>11</v>
      </c>
      <c r="L224" s="120" t="s">
        <v>6</v>
      </c>
      <c r="M224" s="120" t="s">
        <v>7</v>
      </c>
    </row>
    <row r="225" spans="1:13" ht="16.5">
      <c r="A225" s="471" t="s">
        <v>274</v>
      </c>
      <c r="B225" s="472"/>
      <c r="C225" s="472"/>
      <c r="D225" s="472"/>
      <c r="E225" s="472"/>
      <c r="F225" s="472"/>
      <c r="G225" s="472"/>
      <c r="H225" s="472"/>
      <c r="I225" s="472"/>
      <c r="J225" s="472"/>
      <c r="K225" s="472"/>
      <c r="L225" s="472"/>
      <c r="M225" s="473"/>
    </row>
    <row r="226" spans="1:13" ht="15">
      <c r="A226" s="95" t="s">
        <v>315</v>
      </c>
      <c r="B226" s="125">
        <f>SUM(C226+D226)</f>
        <v>38</v>
      </c>
      <c r="C226" s="121">
        <f>SUM(F226+I226+L226)</f>
        <v>33</v>
      </c>
      <c r="D226" s="121">
        <f>SUM(G226+J226+M226)</f>
        <v>5</v>
      </c>
      <c r="E226" s="122">
        <f>SUM(F226,G226)</f>
        <v>2</v>
      </c>
      <c r="F226" s="21">
        <v>2</v>
      </c>
      <c r="G226" s="21">
        <v>0</v>
      </c>
      <c r="H226" s="123">
        <f>SUM(I226+J226)</f>
        <v>16</v>
      </c>
      <c r="I226" s="22">
        <v>16</v>
      </c>
      <c r="J226" s="22">
        <v>0</v>
      </c>
      <c r="K226" s="126">
        <f>SUM(L226+M226)</f>
        <v>20</v>
      </c>
      <c r="L226" s="23">
        <v>15</v>
      </c>
      <c r="M226" s="23">
        <v>5</v>
      </c>
    </row>
    <row r="227" spans="1:13" ht="15">
      <c r="A227" s="95" t="s">
        <v>275</v>
      </c>
      <c r="B227" s="125">
        <f aca="true" t="shared" si="28" ref="B227:B232">SUM(C227+D227)</f>
        <v>58</v>
      </c>
      <c r="C227" s="121">
        <f aca="true" t="shared" si="29" ref="C227:C232">SUM(F227+I227+L227)</f>
        <v>28</v>
      </c>
      <c r="D227" s="121">
        <f aca="true" t="shared" si="30" ref="D227:D232">SUM(G227+J227+M227)</f>
        <v>30</v>
      </c>
      <c r="E227" s="122">
        <f aca="true" t="shared" si="31" ref="E227:E232">SUM(F227,G227)</f>
        <v>0</v>
      </c>
      <c r="F227" s="21">
        <v>0</v>
      </c>
      <c r="G227" s="21">
        <v>0</v>
      </c>
      <c r="H227" s="123">
        <f aca="true" t="shared" si="32" ref="H227:H232">SUM(I227+J227)</f>
        <v>21</v>
      </c>
      <c r="I227" s="22">
        <v>11</v>
      </c>
      <c r="J227" s="22">
        <v>10</v>
      </c>
      <c r="K227" s="126">
        <f aca="true" t="shared" si="33" ref="K227:K232">SUM(L227+M227)</f>
        <v>37</v>
      </c>
      <c r="L227" s="23">
        <v>17</v>
      </c>
      <c r="M227" s="23">
        <v>20</v>
      </c>
    </row>
    <row r="228" spans="1:13" ht="15">
      <c r="A228" s="95" t="s">
        <v>276</v>
      </c>
      <c r="B228" s="125">
        <f t="shared" si="28"/>
        <v>15</v>
      </c>
      <c r="C228" s="121">
        <f t="shared" si="29"/>
        <v>13</v>
      </c>
      <c r="D228" s="121">
        <f t="shared" si="30"/>
        <v>2</v>
      </c>
      <c r="E228" s="122">
        <f t="shared" si="31"/>
        <v>0</v>
      </c>
      <c r="F228" s="21">
        <v>0</v>
      </c>
      <c r="G228" s="21">
        <v>0</v>
      </c>
      <c r="H228" s="123">
        <f t="shared" si="32"/>
        <v>4</v>
      </c>
      <c r="I228" s="22">
        <v>3</v>
      </c>
      <c r="J228" s="22">
        <v>1</v>
      </c>
      <c r="K228" s="126">
        <f t="shared" si="33"/>
        <v>11</v>
      </c>
      <c r="L228" s="23">
        <v>10</v>
      </c>
      <c r="M228" s="23">
        <v>1</v>
      </c>
    </row>
    <row r="229" spans="1:13" ht="15">
      <c r="A229" s="95" t="s">
        <v>277</v>
      </c>
      <c r="B229" s="125">
        <f t="shared" si="28"/>
        <v>19</v>
      </c>
      <c r="C229" s="121">
        <f t="shared" si="29"/>
        <v>8</v>
      </c>
      <c r="D229" s="121">
        <f t="shared" si="30"/>
        <v>11</v>
      </c>
      <c r="E229" s="122">
        <f t="shared" si="31"/>
        <v>0</v>
      </c>
      <c r="F229" s="21">
        <v>0</v>
      </c>
      <c r="G229" s="21">
        <v>0</v>
      </c>
      <c r="H229" s="123">
        <f t="shared" si="32"/>
        <v>6</v>
      </c>
      <c r="I229" s="22">
        <v>2</v>
      </c>
      <c r="J229" s="22">
        <v>4</v>
      </c>
      <c r="K229" s="126">
        <f t="shared" si="33"/>
        <v>13</v>
      </c>
      <c r="L229" s="23">
        <v>6</v>
      </c>
      <c r="M229" s="23">
        <v>7</v>
      </c>
    </row>
    <row r="230" spans="1:13" ht="15">
      <c r="A230" s="95" t="s">
        <v>278</v>
      </c>
      <c r="B230" s="125">
        <f t="shared" si="28"/>
        <v>15</v>
      </c>
      <c r="C230" s="121">
        <f t="shared" si="29"/>
        <v>5</v>
      </c>
      <c r="D230" s="121">
        <f t="shared" si="30"/>
        <v>10</v>
      </c>
      <c r="E230" s="122">
        <f t="shared" si="31"/>
        <v>1</v>
      </c>
      <c r="F230" s="21">
        <v>0</v>
      </c>
      <c r="G230" s="21">
        <v>1</v>
      </c>
      <c r="H230" s="123">
        <f t="shared" si="32"/>
        <v>4</v>
      </c>
      <c r="I230" s="22">
        <v>0</v>
      </c>
      <c r="J230" s="22">
        <v>4</v>
      </c>
      <c r="K230" s="126">
        <f t="shared" si="33"/>
        <v>10</v>
      </c>
      <c r="L230" s="23">
        <v>5</v>
      </c>
      <c r="M230" s="23">
        <v>5</v>
      </c>
    </row>
    <row r="231" spans="1:13" ht="15">
      <c r="A231" s="95" t="s">
        <v>279</v>
      </c>
      <c r="B231" s="125">
        <f t="shared" si="28"/>
        <v>22</v>
      </c>
      <c r="C231" s="121">
        <f t="shared" si="29"/>
        <v>10</v>
      </c>
      <c r="D231" s="121">
        <f t="shared" si="30"/>
        <v>12</v>
      </c>
      <c r="E231" s="122">
        <f t="shared" si="31"/>
        <v>1</v>
      </c>
      <c r="F231" s="21">
        <v>0</v>
      </c>
      <c r="G231" s="21">
        <v>1</v>
      </c>
      <c r="H231" s="123">
        <f t="shared" si="32"/>
        <v>4</v>
      </c>
      <c r="I231" s="22">
        <v>2</v>
      </c>
      <c r="J231" s="22">
        <v>2</v>
      </c>
      <c r="K231" s="126">
        <f t="shared" si="33"/>
        <v>17</v>
      </c>
      <c r="L231" s="23">
        <v>8</v>
      </c>
      <c r="M231" s="23">
        <v>9</v>
      </c>
    </row>
    <row r="232" spans="1:13" ht="15">
      <c r="A232" s="95" t="s">
        <v>375</v>
      </c>
      <c r="B232" s="125">
        <f t="shared" si="28"/>
        <v>19</v>
      </c>
      <c r="C232" s="121">
        <f t="shared" si="29"/>
        <v>4</v>
      </c>
      <c r="D232" s="121">
        <f t="shared" si="30"/>
        <v>15</v>
      </c>
      <c r="E232" s="122">
        <f t="shared" si="31"/>
        <v>3</v>
      </c>
      <c r="F232" s="21">
        <v>1</v>
      </c>
      <c r="G232" s="21">
        <v>2</v>
      </c>
      <c r="H232" s="123">
        <f t="shared" si="32"/>
        <v>3</v>
      </c>
      <c r="I232" s="22">
        <v>1</v>
      </c>
      <c r="J232" s="22">
        <v>2</v>
      </c>
      <c r="K232" s="126">
        <f t="shared" si="33"/>
        <v>13</v>
      </c>
      <c r="L232" s="23">
        <v>2</v>
      </c>
      <c r="M232" s="23">
        <v>11</v>
      </c>
    </row>
    <row r="233" spans="1:13" ht="15.75" thickBot="1">
      <c r="A233" s="393" t="s">
        <v>11</v>
      </c>
      <c r="B233" s="354">
        <f>SUM(C233,D233)</f>
        <v>186</v>
      </c>
      <c r="C233" s="355">
        <f>SUM(F233,I233,L233)</f>
        <v>101</v>
      </c>
      <c r="D233" s="355">
        <f>SUM(G233,J233,M233)</f>
        <v>85</v>
      </c>
      <c r="E233" s="356">
        <f aca="true" t="shared" si="34" ref="E233:M233">SUM(E226:E232)</f>
        <v>7</v>
      </c>
      <c r="F233" s="357">
        <f t="shared" si="34"/>
        <v>3</v>
      </c>
      <c r="G233" s="357">
        <f t="shared" si="34"/>
        <v>4</v>
      </c>
      <c r="H233" s="358">
        <f t="shared" si="34"/>
        <v>58</v>
      </c>
      <c r="I233" s="359">
        <f t="shared" si="34"/>
        <v>35</v>
      </c>
      <c r="J233" s="359">
        <f t="shared" si="34"/>
        <v>23</v>
      </c>
      <c r="K233" s="360">
        <f t="shared" si="34"/>
        <v>121</v>
      </c>
      <c r="L233" s="361">
        <f t="shared" si="34"/>
        <v>63</v>
      </c>
      <c r="M233" s="361">
        <f t="shared" si="34"/>
        <v>58</v>
      </c>
    </row>
    <row r="234" spans="1:13" ht="15.75" thickTop="1">
      <c r="A234" s="73"/>
      <c r="B234" s="94"/>
      <c r="C234" s="94"/>
      <c r="D234" s="94"/>
      <c r="E234" s="94"/>
      <c r="F234" s="94"/>
      <c r="G234" s="94"/>
      <c r="H234" s="94"/>
      <c r="I234" s="94"/>
      <c r="J234" s="94"/>
      <c r="K234" s="94"/>
      <c r="L234" s="99"/>
      <c r="M234" s="99"/>
    </row>
    <row r="235" spans="1:13" ht="15">
      <c r="A235" s="73"/>
      <c r="B235" s="94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</row>
    <row r="236" spans="1:13" ht="15">
      <c r="A236" s="73"/>
      <c r="B236" s="94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</row>
    <row r="237" spans="1:13" ht="15">
      <c r="A237" s="73"/>
      <c r="B237" s="94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</row>
    <row r="238" spans="1:13" ht="15">
      <c r="A238" s="73"/>
      <c r="B238" s="94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</row>
    <row r="239" spans="1:13" ht="15">
      <c r="A239" s="73"/>
      <c r="B239" s="94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</row>
    <row r="240" spans="1:13" ht="15">
      <c r="A240" s="73"/>
      <c r="B240" s="94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</row>
    <row r="241" spans="1:13" ht="15">
      <c r="A241" s="73"/>
      <c r="B241" s="94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</row>
    <row r="242" spans="1:13" ht="15">
      <c r="A242" s="73"/>
      <c r="B242" s="94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</row>
    <row r="243" spans="1:13" ht="15">
      <c r="A243" s="73"/>
      <c r="B243" s="94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</row>
    <row r="244" spans="1:13" ht="15">
      <c r="A244" s="73"/>
      <c r="B244" s="94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</row>
    <row r="245" spans="1:13" ht="15">
      <c r="A245" s="73"/>
      <c r="B245" s="94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</row>
    <row r="246" spans="1:13" ht="15">
      <c r="A246" s="73"/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</row>
    <row r="247" spans="1:13" ht="15">
      <c r="A247" s="73"/>
      <c r="B247" s="94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</row>
    <row r="248" spans="1:13" ht="15">
      <c r="A248" s="73"/>
      <c r="B248" s="94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</row>
    <row r="249" spans="1:13" ht="15">
      <c r="A249" s="73"/>
      <c r="B249" s="94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</row>
    <row r="250" spans="1:13" ht="15">
      <c r="A250" s="73"/>
      <c r="B250" s="94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</row>
    <row r="251" spans="1:13" ht="15">
      <c r="A251" s="73"/>
      <c r="B251" s="94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</row>
    <row r="252" spans="1:13" ht="15">
      <c r="A252" s="73"/>
      <c r="B252" s="94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</row>
    <row r="253" spans="1:13" ht="15">
      <c r="A253" s="73"/>
      <c r="B253" s="94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</row>
    <row r="254" spans="1:13" ht="15">
      <c r="A254" s="73"/>
      <c r="B254" s="94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</row>
    <row r="255" spans="1:13" ht="15">
      <c r="A255" s="73"/>
      <c r="B255" s="94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</row>
    <row r="256" spans="1:13" ht="15">
      <c r="A256" s="73"/>
      <c r="B256" s="94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</row>
    <row r="257" spans="1:13" ht="15">
      <c r="A257" s="73"/>
      <c r="B257" s="94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</row>
    <row r="258" spans="1:13" ht="15">
      <c r="A258" s="73"/>
      <c r="B258" s="94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</row>
    <row r="259" spans="1:13" ht="15">
      <c r="A259" s="73"/>
      <c r="B259" s="94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</row>
    <row r="260" spans="1:13" ht="15">
      <c r="A260" s="73"/>
      <c r="B260" s="94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</row>
    <row r="261" spans="1:13" ht="15">
      <c r="A261" s="73"/>
      <c r="B261" s="94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</row>
    <row r="262" spans="1:13" ht="15">
      <c r="A262" s="73"/>
      <c r="B262" s="94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</row>
    <row r="263" spans="1:13" ht="15">
      <c r="A263" s="73"/>
      <c r="B263" s="94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</row>
    <row r="264" spans="1:13" ht="15">
      <c r="A264" s="73"/>
      <c r="B264" s="94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</row>
    <row r="265" spans="1:13" ht="15">
      <c r="A265" s="73"/>
      <c r="B265" s="94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</row>
    <row r="266" spans="1:13" ht="15">
      <c r="A266" s="73"/>
      <c r="B266" s="94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</row>
    <row r="267" spans="1:13" ht="15">
      <c r="A267" s="73"/>
      <c r="B267" s="94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</row>
    <row r="268" spans="1:13" ht="15">
      <c r="A268" s="73"/>
      <c r="B268" s="94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</row>
    <row r="269" spans="1:13" ht="15">
      <c r="A269" s="73"/>
      <c r="B269" s="94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</row>
    <row r="270" spans="1:13" ht="15">
      <c r="A270" s="73"/>
      <c r="B270" s="94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</row>
    <row r="271" spans="1:13" ht="15">
      <c r="A271" s="73"/>
      <c r="B271" s="94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</row>
    <row r="272" spans="1:13" ht="15">
      <c r="A272" s="73"/>
      <c r="B272" s="94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</row>
    <row r="273" spans="1:13" ht="15">
      <c r="A273" s="73"/>
      <c r="B273" s="94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</row>
    <row r="274" spans="1:13" ht="15">
      <c r="A274" s="73"/>
      <c r="B274" s="94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</row>
    <row r="275" spans="1:13" ht="15">
      <c r="A275" s="73"/>
      <c r="B275" s="94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</row>
    <row r="276" spans="1:13" ht="15">
      <c r="A276" s="73"/>
      <c r="B276" s="94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</row>
    <row r="277" spans="1:13" ht="15">
      <c r="A277" s="73"/>
      <c r="B277" s="94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</row>
    <row r="278" spans="1:13" ht="15">
      <c r="A278" s="73"/>
      <c r="B278" s="94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</row>
    <row r="279" spans="1:13" ht="15">
      <c r="A279" s="73"/>
      <c r="B279" s="94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</row>
    <row r="280" spans="1:44" ht="15">
      <c r="A280" s="465"/>
      <c r="B280" s="157" t="s">
        <v>16</v>
      </c>
      <c r="C280" s="157"/>
      <c r="D280" s="157"/>
      <c r="E280" s="128" t="s">
        <v>298</v>
      </c>
      <c r="F280" s="145"/>
      <c r="G280" s="145"/>
      <c r="H280" s="129" t="s">
        <v>299</v>
      </c>
      <c r="I280" s="146"/>
      <c r="J280" s="146"/>
      <c r="K280" s="130" t="s">
        <v>300</v>
      </c>
      <c r="L280" s="130"/>
      <c r="M280" s="130"/>
      <c r="P280" s="151"/>
      <c r="Q280" s="468" t="s">
        <v>380</v>
      </c>
      <c r="R280" s="468"/>
      <c r="S280" s="468"/>
      <c r="T280" s="468" t="s">
        <v>130</v>
      </c>
      <c r="U280" s="468"/>
      <c r="V280" s="468"/>
      <c r="W280" s="468" t="s">
        <v>208</v>
      </c>
      <c r="X280" s="468"/>
      <c r="Y280" s="468"/>
      <c r="Z280" s="468" t="s">
        <v>379</v>
      </c>
      <c r="AA280" s="468"/>
      <c r="AB280" s="468"/>
      <c r="AC280" s="151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1"/>
      <c r="AP280" s="101"/>
      <c r="AQ280" s="101"/>
      <c r="AR280" s="101"/>
    </row>
    <row r="281" spans="1:44" ht="14.25">
      <c r="A281" s="156"/>
      <c r="B281" s="127" t="str">
        <f>$B$10</f>
        <v>2013-2014</v>
      </c>
      <c r="C281" s="157"/>
      <c r="D281" s="157"/>
      <c r="E281" s="128">
        <f>$E$10</f>
        <v>2013</v>
      </c>
      <c r="F281" s="128"/>
      <c r="G281" s="128"/>
      <c r="H281" s="129">
        <f>$H$10</f>
        <v>2013</v>
      </c>
      <c r="I281" s="129"/>
      <c r="J281" s="129"/>
      <c r="K281" s="130">
        <f>$K$10</f>
        <v>2014</v>
      </c>
      <c r="L281" s="131"/>
      <c r="M281" s="131"/>
      <c r="P281" s="151"/>
      <c r="Q281" s="145" t="s">
        <v>298</v>
      </c>
      <c r="R281" s="146" t="s">
        <v>299</v>
      </c>
      <c r="S281" s="131" t="s">
        <v>300</v>
      </c>
      <c r="T281" s="145" t="s">
        <v>298</v>
      </c>
      <c r="U281" s="146" t="s">
        <v>299</v>
      </c>
      <c r="V281" s="131" t="s">
        <v>300</v>
      </c>
      <c r="W281" s="145" t="s">
        <v>298</v>
      </c>
      <c r="X281" s="146" t="s">
        <v>299</v>
      </c>
      <c r="Y281" s="131" t="s">
        <v>300</v>
      </c>
      <c r="Z281" s="145" t="s">
        <v>298</v>
      </c>
      <c r="AA281" s="146" t="s">
        <v>299</v>
      </c>
      <c r="AB281" s="131" t="s">
        <v>300</v>
      </c>
      <c r="AC281" s="151"/>
      <c r="AE281" s="101"/>
      <c r="AF281" s="477"/>
      <c r="AG281" s="477"/>
      <c r="AH281" s="477"/>
      <c r="AI281" s="477"/>
      <c r="AJ281" s="477"/>
      <c r="AK281" s="477"/>
      <c r="AL281" s="477"/>
      <c r="AM281" s="477"/>
      <c r="AN281" s="477"/>
      <c r="AO281" s="477"/>
      <c r="AP281" s="477"/>
      <c r="AQ281" s="477"/>
      <c r="AR281" s="101"/>
    </row>
    <row r="282" spans="1:44" ht="15">
      <c r="A282" s="158"/>
      <c r="B282" s="159" t="s">
        <v>11</v>
      </c>
      <c r="C282" s="160" t="s">
        <v>6</v>
      </c>
      <c r="D282" s="160" t="s">
        <v>7</v>
      </c>
      <c r="E282" s="148" t="s">
        <v>11</v>
      </c>
      <c r="F282" s="116" t="s">
        <v>6</v>
      </c>
      <c r="G282" s="116" t="s">
        <v>7</v>
      </c>
      <c r="H282" s="149" t="s">
        <v>11</v>
      </c>
      <c r="I282" s="118" t="s">
        <v>6</v>
      </c>
      <c r="J282" s="118" t="s">
        <v>7</v>
      </c>
      <c r="K282" s="150" t="s">
        <v>11</v>
      </c>
      <c r="L282" s="120" t="s">
        <v>6</v>
      </c>
      <c r="M282" s="120" t="s">
        <v>7</v>
      </c>
      <c r="P282" s="152" t="s">
        <v>6</v>
      </c>
      <c r="Q282" s="153">
        <f>F284</f>
        <v>4</v>
      </c>
      <c r="R282" s="153">
        <f>I284</f>
        <v>18</v>
      </c>
      <c r="S282" s="153">
        <f>L284</f>
        <v>34</v>
      </c>
      <c r="T282" s="153">
        <f>F285</f>
        <v>3</v>
      </c>
      <c r="U282" s="153">
        <f>I285</f>
        <v>55</v>
      </c>
      <c r="V282" s="153">
        <f>L285</f>
        <v>99</v>
      </c>
      <c r="W282" s="153">
        <f>F286</f>
        <v>26</v>
      </c>
      <c r="X282" s="153">
        <f>I286</f>
        <v>93</v>
      </c>
      <c r="Y282" s="153">
        <f>L286</f>
        <v>420</v>
      </c>
      <c r="Z282" s="153">
        <f>F287</f>
        <v>3</v>
      </c>
      <c r="AA282" s="153">
        <f>I287</f>
        <v>35</v>
      </c>
      <c r="AB282" s="153">
        <f>L287</f>
        <v>63</v>
      </c>
      <c r="AC282" s="151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1"/>
      <c r="AP282" s="101"/>
      <c r="AQ282" s="101"/>
      <c r="AR282" s="101"/>
    </row>
    <row r="283" spans="1:44" ht="15.75" customHeight="1">
      <c r="A283" s="469" t="s">
        <v>387</v>
      </c>
      <c r="B283" s="470"/>
      <c r="C283" s="470"/>
      <c r="D283" s="470"/>
      <c r="E283" s="470"/>
      <c r="F283" s="470"/>
      <c r="G283" s="470"/>
      <c r="H283" s="470"/>
      <c r="I283" s="470"/>
      <c r="J283" s="470"/>
      <c r="K283" s="470"/>
      <c r="L283" s="470"/>
      <c r="M283" s="470"/>
      <c r="P283" s="152" t="s">
        <v>7</v>
      </c>
      <c r="Q283" s="153">
        <f>G284</f>
        <v>8</v>
      </c>
      <c r="R283" s="153">
        <f>J284</f>
        <v>24</v>
      </c>
      <c r="S283" s="153">
        <f>M284</f>
        <v>48</v>
      </c>
      <c r="T283" s="153">
        <f>G285</f>
        <v>16</v>
      </c>
      <c r="U283" s="153">
        <f>J285</f>
        <v>152</v>
      </c>
      <c r="V283" s="153">
        <f>M285</f>
        <v>209</v>
      </c>
      <c r="W283" s="153">
        <f>G286</f>
        <v>15</v>
      </c>
      <c r="X283" s="153">
        <f>J286</f>
        <v>59</v>
      </c>
      <c r="Y283" s="153">
        <f>M286</f>
        <v>205</v>
      </c>
      <c r="Z283" s="153">
        <f>G287</f>
        <v>4</v>
      </c>
      <c r="AA283" s="153">
        <f>J287</f>
        <v>23</v>
      </c>
      <c r="AB283" s="153">
        <f>M287</f>
        <v>58</v>
      </c>
      <c r="AC283" s="151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1"/>
      <c r="AP283" s="101"/>
      <c r="AQ283" s="101"/>
      <c r="AR283" s="101"/>
    </row>
    <row r="284" spans="1:44" ht="15.75" thickBot="1">
      <c r="A284" s="401" t="s">
        <v>369</v>
      </c>
      <c r="B284" s="462">
        <f>SUM(C284:D284)</f>
        <v>136</v>
      </c>
      <c r="C284" s="162">
        <f aca="true" t="shared" si="35" ref="C284:D287">F284+I284+L284</f>
        <v>56</v>
      </c>
      <c r="D284" s="162">
        <f t="shared" si="35"/>
        <v>80</v>
      </c>
      <c r="E284" s="462">
        <f>SUM(F284:G284)</f>
        <v>12</v>
      </c>
      <c r="F284" s="463">
        <f>F33</f>
        <v>4</v>
      </c>
      <c r="G284" s="463">
        <f>G33</f>
        <v>8</v>
      </c>
      <c r="H284" s="462">
        <f>SUM(I284:J284)</f>
        <v>42</v>
      </c>
      <c r="I284" s="463">
        <f>I33</f>
        <v>18</v>
      </c>
      <c r="J284" s="463">
        <f>J33</f>
        <v>24</v>
      </c>
      <c r="K284" s="462">
        <f>SUM(L284:M284)</f>
        <v>82</v>
      </c>
      <c r="L284" s="463">
        <f>L33</f>
        <v>34</v>
      </c>
      <c r="M284" s="463">
        <f>M33</f>
        <v>48</v>
      </c>
      <c r="P284" s="154" t="s">
        <v>308</v>
      </c>
      <c r="Q284" s="155">
        <f aca="true" t="shared" si="36" ref="Q284:AB284">SUM(Q282:Q283)</f>
        <v>12</v>
      </c>
      <c r="R284" s="155">
        <f t="shared" si="36"/>
        <v>42</v>
      </c>
      <c r="S284" s="155">
        <f t="shared" si="36"/>
        <v>82</v>
      </c>
      <c r="T284" s="155">
        <f t="shared" si="36"/>
        <v>19</v>
      </c>
      <c r="U284" s="155">
        <f t="shared" si="36"/>
        <v>207</v>
      </c>
      <c r="V284" s="155">
        <f t="shared" si="36"/>
        <v>308</v>
      </c>
      <c r="W284" s="155">
        <f t="shared" si="36"/>
        <v>41</v>
      </c>
      <c r="X284" s="155">
        <f t="shared" si="36"/>
        <v>152</v>
      </c>
      <c r="Y284" s="155">
        <f t="shared" si="36"/>
        <v>625</v>
      </c>
      <c r="Z284" s="155">
        <f t="shared" si="36"/>
        <v>7</v>
      </c>
      <c r="AA284" s="155">
        <f t="shared" si="36"/>
        <v>58</v>
      </c>
      <c r="AB284" s="155">
        <f t="shared" si="36"/>
        <v>121</v>
      </c>
      <c r="AC284" s="155">
        <f>SUM(Q284:AB284)</f>
        <v>1674</v>
      </c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1"/>
      <c r="AP284" s="101"/>
      <c r="AQ284" s="101"/>
      <c r="AR284" s="101"/>
    </row>
    <row r="285" spans="1:44" ht="15.75" thickTop="1">
      <c r="A285" s="402" t="s">
        <v>370</v>
      </c>
      <c r="B285" s="462">
        <f>SUM(C285:D285)</f>
        <v>534</v>
      </c>
      <c r="C285" s="162">
        <f t="shared" si="35"/>
        <v>157</v>
      </c>
      <c r="D285" s="162">
        <f t="shared" si="35"/>
        <v>377</v>
      </c>
      <c r="E285" s="462">
        <f>SUM(F285:G285)</f>
        <v>19</v>
      </c>
      <c r="F285" s="162">
        <f>F71</f>
        <v>3</v>
      </c>
      <c r="G285" s="162">
        <f>G71</f>
        <v>16</v>
      </c>
      <c r="H285" s="462">
        <f>SUM(I285:J285)</f>
        <v>207</v>
      </c>
      <c r="I285" s="162">
        <f>I71</f>
        <v>55</v>
      </c>
      <c r="J285" s="162">
        <f>J71</f>
        <v>152</v>
      </c>
      <c r="K285" s="462">
        <f>SUM(L285:M285)</f>
        <v>308</v>
      </c>
      <c r="L285" s="162">
        <f>L71</f>
        <v>99</v>
      </c>
      <c r="M285" s="162">
        <f>M71</f>
        <v>209</v>
      </c>
      <c r="P285" s="106"/>
      <c r="Q285" s="103"/>
      <c r="R285" s="104"/>
      <c r="S285" s="104"/>
      <c r="T285" s="103"/>
      <c r="U285" s="105"/>
      <c r="V285" s="105"/>
      <c r="W285" s="103"/>
      <c r="X285" s="105"/>
      <c r="Y285" s="105"/>
      <c r="Z285" s="103"/>
      <c r="AA285" s="105"/>
      <c r="AB285" s="105"/>
      <c r="AE285" s="101"/>
      <c r="AF285" s="101"/>
      <c r="AG285" s="101"/>
      <c r="AH285" s="101"/>
      <c r="AI285" s="101"/>
      <c r="AJ285" s="101"/>
      <c r="AK285" s="101"/>
      <c r="AL285" s="101"/>
      <c r="AM285" s="101"/>
      <c r="AN285" s="101"/>
      <c r="AO285" s="101"/>
      <c r="AP285" s="101"/>
      <c r="AQ285" s="101"/>
      <c r="AR285" s="101"/>
    </row>
    <row r="286" spans="1:28" ht="15">
      <c r="A286" s="402" t="s">
        <v>371</v>
      </c>
      <c r="B286" s="462">
        <f>SUM(C286:D286)</f>
        <v>818</v>
      </c>
      <c r="C286" s="162">
        <f t="shared" si="35"/>
        <v>539</v>
      </c>
      <c r="D286" s="162">
        <f t="shared" si="35"/>
        <v>279</v>
      </c>
      <c r="E286" s="462">
        <f>SUM(F286:G286)</f>
        <v>41</v>
      </c>
      <c r="F286" s="162">
        <f>F122</f>
        <v>26</v>
      </c>
      <c r="G286" s="162">
        <f>G122</f>
        <v>15</v>
      </c>
      <c r="H286" s="462">
        <f>SUM(I286:J286)</f>
        <v>152</v>
      </c>
      <c r="I286" s="162">
        <f>I122</f>
        <v>93</v>
      </c>
      <c r="J286" s="162">
        <f>J122</f>
        <v>59</v>
      </c>
      <c r="K286" s="462">
        <f>SUM(L286:M286)</f>
        <v>625</v>
      </c>
      <c r="L286" s="162">
        <f>L122</f>
        <v>420</v>
      </c>
      <c r="M286" s="162">
        <f>M122</f>
        <v>205</v>
      </c>
      <c r="P286" s="106"/>
      <c r="Q286" s="103"/>
      <c r="R286" s="104"/>
      <c r="S286" s="104"/>
      <c r="T286" s="103"/>
      <c r="U286" s="105"/>
      <c r="V286" s="105"/>
      <c r="W286" s="103"/>
      <c r="X286" s="105"/>
      <c r="Y286" s="105"/>
      <c r="Z286" s="103"/>
      <c r="AA286" s="105"/>
      <c r="AB286" s="105"/>
    </row>
    <row r="287" spans="1:28" ht="15">
      <c r="A287" s="403" t="s">
        <v>372</v>
      </c>
      <c r="B287" s="462">
        <f>SUM(C287:D287)</f>
        <v>186</v>
      </c>
      <c r="C287" s="162">
        <f t="shared" si="35"/>
        <v>101</v>
      </c>
      <c r="D287" s="162">
        <f t="shared" si="35"/>
        <v>85</v>
      </c>
      <c r="E287" s="462">
        <f>SUM(F287:G287)</f>
        <v>7</v>
      </c>
      <c r="F287" s="162">
        <f>F233</f>
        <v>3</v>
      </c>
      <c r="G287" s="162">
        <f>G233</f>
        <v>4</v>
      </c>
      <c r="H287" s="462">
        <f>SUM(I287:J287)</f>
        <v>58</v>
      </c>
      <c r="I287" s="162">
        <f>I233</f>
        <v>35</v>
      </c>
      <c r="J287" s="162">
        <f>J233</f>
        <v>23</v>
      </c>
      <c r="K287" s="462">
        <f>SUM(L287:M287)</f>
        <v>121</v>
      </c>
      <c r="L287" s="162">
        <f>L233</f>
        <v>63</v>
      </c>
      <c r="M287" s="162">
        <f>M233</f>
        <v>58</v>
      </c>
      <c r="P287" s="101"/>
      <c r="Q287" s="103"/>
      <c r="R287" s="104"/>
      <c r="S287" s="104"/>
      <c r="T287" s="103"/>
      <c r="U287" s="105"/>
      <c r="V287" s="105"/>
      <c r="W287" s="103"/>
      <c r="X287" s="105"/>
      <c r="Y287" s="105"/>
      <c r="Z287" s="103"/>
      <c r="AA287" s="105"/>
      <c r="AB287" s="105"/>
    </row>
    <row r="288" spans="1:28" ht="15.75" thickBot="1">
      <c r="A288" s="400" t="s">
        <v>11</v>
      </c>
      <c r="B288" s="399">
        <f>SUM(C288:D288)</f>
        <v>1674</v>
      </c>
      <c r="C288" s="399">
        <f aca="true" t="shared" si="37" ref="C288:M288">SUM(C284:C287)</f>
        <v>853</v>
      </c>
      <c r="D288" s="399">
        <f t="shared" si="37"/>
        <v>821</v>
      </c>
      <c r="E288" s="356">
        <f t="shared" si="37"/>
        <v>79</v>
      </c>
      <c r="F288" s="357">
        <f t="shared" si="37"/>
        <v>36</v>
      </c>
      <c r="G288" s="357">
        <f t="shared" si="37"/>
        <v>43</v>
      </c>
      <c r="H288" s="358">
        <f t="shared" si="37"/>
        <v>459</v>
      </c>
      <c r="I288" s="359">
        <f t="shared" si="37"/>
        <v>201</v>
      </c>
      <c r="J288" s="359">
        <f t="shared" si="37"/>
        <v>258</v>
      </c>
      <c r="K288" s="360">
        <f t="shared" si="37"/>
        <v>1136</v>
      </c>
      <c r="L288" s="361">
        <f t="shared" si="37"/>
        <v>616</v>
      </c>
      <c r="M288" s="361">
        <f t="shared" si="37"/>
        <v>520</v>
      </c>
      <c r="N288" s="73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</row>
    <row r="289" spans="1:13" ht="15.75" thickTop="1">
      <c r="A289" s="73"/>
      <c r="B289" s="94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</row>
    <row r="290" spans="1:13" ht="15">
      <c r="A290" s="73"/>
      <c r="B290" s="94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</row>
    <row r="291" spans="1:13" ht="15">
      <c r="A291" s="73"/>
      <c r="B291" s="94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</row>
    <row r="292" spans="1:13" ht="15">
      <c r="A292" s="73"/>
      <c r="B292" s="94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</row>
    <row r="293" spans="1:13" ht="15">
      <c r="A293" s="73"/>
      <c r="B293" s="94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</row>
    <row r="294" spans="1:13" ht="15">
      <c r="A294" s="73"/>
      <c r="B294" s="94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</row>
    <row r="295" spans="1:13" ht="15">
      <c r="A295" s="73"/>
      <c r="B295" s="94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</row>
    <row r="296" spans="1:13" ht="15">
      <c r="A296" s="73"/>
      <c r="B296" s="94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</row>
    <row r="297" spans="1:13" ht="15">
      <c r="A297" s="73"/>
      <c r="B297" s="94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</row>
    <row r="298" spans="1:13" ht="15">
      <c r="A298" s="73"/>
      <c r="B298" s="94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</row>
    <row r="299" spans="1:13" ht="15">
      <c r="A299" s="73"/>
      <c r="B299" s="94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</row>
    <row r="300" spans="1:13" ht="15">
      <c r="A300" s="73"/>
      <c r="B300" s="94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1:13" ht="15">
      <c r="A301" s="73"/>
      <c r="B301" s="94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</row>
    <row r="302" spans="1:13" ht="15">
      <c r="A302" s="73"/>
      <c r="B302" s="94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</row>
    <row r="303" spans="1:13" ht="15">
      <c r="A303" s="73"/>
      <c r="B303" s="94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</row>
    <row r="304" spans="1:13" ht="15">
      <c r="A304" s="73"/>
      <c r="B304" s="94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</row>
    <row r="305" spans="1:13" ht="15">
      <c r="A305" s="73"/>
      <c r="B305" s="94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</row>
    <row r="306" spans="1:13" ht="15">
      <c r="A306" s="73"/>
      <c r="B306" s="94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</row>
    <row r="307" spans="1:13" ht="15">
      <c r="A307" s="73"/>
      <c r="B307" s="94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</row>
    <row r="308" spans="1:13" ht="15">
      <c r="A308" s="73"/>
      <c r="B308" s="94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</row>
    <row r="309" spans="1:13" ht="15">
      <c r="A309" s="73"/>
      <c r="B309" s="94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</row>
    <row r="310" spans="1:13" ht="15">
      <c r="A310" s="73"/>
      <c r="B310" s="94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</row>
    <row r="311" spans="1:13" ht="15">
      <c r="A311" s="73"/>
      <c r="B311" s="94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</row>
    <row r="312" spans="1:13" ht="15">
      <c r="A312" s="73"/>
      <c r="B312" s="94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</row>
    <row r="313" s="101" customFormat="1" ht="14.25"/>
    <row r="314" s="101" customFormat="1" ht="14.25"/>
    <row r="315" s="101" customFormat="1" ht="14.25"/>
    <row r="316" s="101" customFormat="1" ht="14.25"/>
    <row r="317" s="101" customFormat="1" ht="14.25"/>
    <row r="318" s="101" customFormat="1" ht="14.25"/>
    <row r="319" s="101" customFormat="1" ht="14.25"/>
    <row r="320" s="101" customFormat="1" ht="14.25"/>
    <row r="321" s="101" customFormat="1" ht="14.25"/>
    <row r="322" s="101" customFormat="1" ht="14.25"/>
    <row r="323" s="101" customFormat="1" ht="14.25"/>
    <row r="324" s="101" customFormat="1" ht="14.25"/>
    <row r="325" s="101" customFormat="1" ht="14.25"/>
    <row r="326" s="101" customFormat="1" ht="14.25"/>
    <row r="327" s="101" customFormat="1" ht="14.25"/>
    <row r="328" s="101" customFormat="1" ht="14.25"/>
    <row r="329" s="101" customFormat="1" ht="14.25"/>
    <row r="330" s="101" customFormat="1" ht="14.25"/>
    <row r="331" s="101" customFormat="1" ht="14.25"/>
    <row r="332" s="101" customFormat="1" ht="14.25"/>
    <row r="333" s="101" customFormat="1" ht="14.25"/>
    <row r="334" s="101" customFormat="1" ht="14.25"/>
    <row r="335" s="101" customFormat="1" ht="14.25"/>
    <row r="336" s="101" customFormat="1" ht="14.25"/>
    <row r="337" s="107" customFormat="1" ht="14.25"/>
    <row r="338" spans="1:13" ht="19.5" thickBot="1">
      <c r="A338" s="484" t="s">
        <v>338</v>
      </c>
      <c r="B338" s="484"/>
      <c r="C338" s="484"/>
      <c r="D338" s="484"/>
      <c r="E338" s="484"/>
      <c r="F338" s="484"/>
      <c r="G338" s="484"/>
      <c r="H338" s="484"/>
      <c r="I338" s="484"/>
      <c r="J338" s="484"/>
      <c r="K338" s="484"/>
      <c r="L338" s="484"/>
      <c r="M338" s="484"/>
    </row>
    <row r="339" spans="1:13" ht="15.75" thickTop="1">
      <c r="A339" s="465" t="s">
        <v>386</v>
      </c>
      <c r="B339" s="72"/>
      <c r="C339" s="72"/>
      <c r="D339" s="72"/>
      <c r="E339" s="72"/>
      <c r="F339" s="97"/>
      <c r="G339" s="97"/>
      <c r="H339" s="72"/>
      <c r="I339" s="97"/>
      <c r="J339" s="97"/>
      <c r="K339" s="72"/>
      <c r="L339" s="72"/>
      <c r="M339" s="72"/>
    </row>
    <row r="340" spans="2:13" ht="14.25">
      <c r="B340" s="127" t="s">
        <v>290</v>
      </c>
      <c r="C340" s="127"/>
      <c r="D340" s="127"/>
      <c r="E340" s="128" t="s">
        <v>298</v>
      </c>
      <c r="F340" s="145"/>
      <c r="G340" s="145"/>
      <c r="H340" s="129" t="s">
        <v>299</v>
      </c>
      <c r="I340" s="146"/>
      <c r="J340" s="146"/>
      <c r="K340" s="130" t="s">
        <v>300</v>
      </c>
      <c r="L340" s="130"/>
      <c r="M340" s="130"/>
    </row>
    <row r="341" spans="2:13" ht="14.25">
      <c r="B341" s="127" t="str">
        <f>$B$10</f>
        <v>2013-2014</v>
      </c>
      <c r="C341" s="127"/>
      <c r="D341" s="127"/>
      <c r="E341" s="128">
        <f>$E$10</f>
        <v>2013</v>
      </c>
      <c r="F341" s="128"/>
      <c r="G341" s="128"/>
      <c r="H341" s="129">
        <f>$H$10</f>
        <v>2013</v>
      </c>
      <c r="I341" s="129"/>
      <c r="J341" s="129"/>
      <c r="K341" s="130">
        <f>$K$10</f>
        <v>2014</v>
      </c>
      <c r="L341" s="131"/>
      <c r="M341" s="131"/>
    </row>
    <row r="342" spans="2:13" ht="14.25">
      <c r="B342" s="147" t="s">
        <v>11</v>
      </c>
      <c r="C342" s="114" t="s">
        <v>6</v>
      </c>
      <c r="D342" s="114" t="s">
        <v>7</v>
      </c>
      <c r="E342" s="148" t="s">
        <v>11</v>
      </c>
      <c r="F342" s="116" t="s">
        <v>6</v>
      </c>
      <c r="G342" s="116" t="s">
        <v>7</v>
      </c>
      <c r="H342" s="149" t="s">
        <v>11</v>
      </c>
      <c r="I342" s="118" t="s">
        <v>6</v>
      </c>
      <c r="J342" s="118" t="s">
        <v>7</v>
      </c>
      <c r="K342" s="150" t="s">
        <v>11</v>
      </c>
      <c r="L342" s="120" t="s">
        <v>6</v>
      </c>
      <c r="M342" s="120" t="s">
        <v>7</v>
      </c>
    </row>
    <row r="343" spans="1:13" ht="16.5">
      <c r="A343" s="471" t="s">
        <v>281</v>
      </c>
      <c r="B343" s="472"/>
      <c r="C343" s="472"/>
      <c r="D343" s="472"/>
      <c r="E343" s="472"/>
      <c r="F343" s="472"/>
      <c r="G343" s="472"/>
      <c r="H343" s="472"/>
      <c r="I343" s="472"/>
      <c r="J343" s="472"/>
      <c r="K343" s="472"/>
      <c r="L343" s="472"/>
      <c r="M343" s="473"/>
    </row>
    <row r="344" spans="1:13" ht="15">
      <c r="A344" s="95" t="s">
        <v>126</v>
      </c>
      <c r="B344" s="125">
        <f>SUM(C344+D344)</f>
        <v>0</v>
      </c>
      <c r="C344" s="121">
        <f>SUM(F344+I344+L344)</f>
        <v>0</v>
      </c>
      <c r="D344" s="121">
        <f>SUM(G344+J344+M344)</f>
        <v>0</v>
      </c>
      <c r="E344" s="122">
        <f>SUM(F344+G344)</f>
        <v>0</v>
      </c>
      <c r="F344" s="21">
        <v>0</v>
      </c>
      <c r="G344" s="21">
        <v>0</v>
      </c>
      <c r="H344" s="123">
        <f>SUM(I344+J344)</f>
        <v>0</v>
      </c>
      <c r="I344" s="22">
        <v>0</v>
      </c>
      <c r="J344" s="22">
        <v>0</v>
      </c>
      <c r="K344" s="126">
        <f>SUM(L344+M344)</f>
        <v>0</v>
      </c>
      <c r="L344" s="23">
        <v>0</v>
      </c>
      <c r="M344" s="23">
        <v>0</v>
      </c>
    </row>
    <row r="345" spans="1:13" ht="15">
      <c r="A345" s="95" t="s">
        <v>128</v>
      </c>
      <c r="B345" s="125">
        <f aca="true" t="shared" si="38" ref="B345:B352">SUM(C345+D345)</f>
        <v>3</v>
      </c>
      <c r="C345" s="121">
        <f aca="true" t="shared" si="39" ref="C345:C351">SUM(F345+I345+L345)</f>
        <v>1</v>
      </c>
      <c r="D345" s="121">
        <f aca="true" t="shared" si="40" ref="D345:D352">SUM(G345+J345+M345)</f>
        <v>2</v>
      </c>
      <c r="E345" s="122">
        <f aca="true" t="shared" si="41" ref="E345:E352">SUM(F345+G345)</f>
        <v>0</v>
      </c>
      <c r="F345" s="21">
        <v>0</v>
      </c>
      <c r="G345" s="21">
        <v>0</v>
      </c>
      <c r="H345" s="123">
        <f aca="true" t="shared" si="42" ref="H345:H352">SUM(I345+J345)</f>
        <v>3</v>
      </c>
      <c r="I345" s="22">
        <v>1</v>
      </c>
      <c r="J345" s="22">
        <v>2</v>
      </c>
      <c r="K345" s="126">
        <f aca="true" t="shared" si="43" ref="K345:K352">SUM(L345+M345)</f>
        <v>0</v>
      </c>
      <c r="L345" s="23">
        <v>0</v>
      </c>
      <c r="M345" s="23">
        <v>0</v>
      </c>
    </row>
    <row r="346" spans="1:13" ht="15">
      <c r="A346" s="95" t="s">
        <v>356</v>
      </c>
      <c r="B346" s="125">
        <f t="shared" si="38"/>
        <v>10</v>
      </c>
      <c r="C346" s="121">
        <f t="shared" si="39"/>
        <v>6</v>
      </c>
      <c r="D346" s="121">
        <f t="shared" si="40"/>
        <v>4</v>
      </c>
      <c r="E346" s="122">
        <f t="shared" si="41"/>
        <v>2</v>
      </c>
      <c r="F346" s="21">
        <v>1</v>
      </c>
      <c r="G346" s="21">
        <v>1</v>
      </c>
      <c r="H346" s="123">
        <f t="shared" si="42"/>
        <v>6</v>
      </c>
      <c r="I346" s="22">
        <v>4</v>
      </c>
      <c r="J346" s="22">
        <v>2</v>
      </c>
      <c r="K346" s="126">
        <f t="shared" si="43"/>
        <v>2</v>
      </c>
      <c r="L346" s="23">
        <v>1</v>
      </c>
      <c r="M346" s="23">
        <v>1</v>
      </c>
    </row>
    <row r="347" spans="1:13" ht="15">
      <c r="A347" s="95" t="s">
        <v>239</v>
      </c>
      <c r="B347" s="125">
        <f t="shared" si="38"/>
        <v>1</v>
      </c>
      <c r="C347" s="121">
        <f t="shared" si="39"/>
        <v>0</v>
      </c>
      <c r="D347" s="121">
        <f t="shared" si="40"/>
        <v>1</v>
      </c>
      <c r="E347" s="122">
        <f t="shared" si="41"/>
        <v>0</v>
      </c>
      <c r="F347" s="21">
        <v>0</v>
      </c>
      <c r="G347" s="21">
        <v>0</v>
      </c>
      <c r="H347" s="123">
        <f t="shared" si="42"/>
        <v>0</v>
      </c>
      <c r="I347" s="22">
        <v>0</v>
      </c>
      <c r="J347" s="22">
        <v>0</v>
      </c>
      <c r="K347" s="126">
        <f t="shared" si="43"/>
        <v>1</v>
      </c>
      <c r="L347" s="23">
        <v>0</v>
      </c>
      <c r="M347" s="23">
        <v>1</v>
      </c>
    </row>
    <row r="348" spans="1:13" ht="15">
      <c r="A348" s="95" t="s">
        <v>240</v>
      </c>
      <c r="B348" s="125">
        <f t="shared" si="38"/>
        <v>1</v>
      </c>
      <c r="C348" s="121">
        <f t="shared" si="39"/>
        <v>0</v>
      </c>
      <c r="D348" s="121">
        <f t="shared" si="40"/>
        <v>1</v>
      </c>
      <c r="E348" s="122">
        <f t="shared" si="41"/>
        <v>0</v>
      </c>
      <c r="F348" s="21">
        <v>0</v>
      </c>
      <c r="G348" s="21">
        <v>0</v>
      </c>
      <c r="H348" s="123">
        <f t="shared" si="42"/>
        <v>1</v>
      </c>
      <c r="I348" s="22">
        <v>0</v>
      </c>
      <c r="J348" s="22">
        <v>1</v>
      </c>
      <c r="K348" s="126">
        <f t="shared" si="43"/>
        <v>0</v>
      </c>
      <c r="L348" s="23">
        <v>0</v>
      </c>
      <c r="M348" s="23">
        <v>0</v>
      </c>
    </row>
    <row r="349" spans="1:13" ht="15">
      <c r="A349" s="95" t="s">
        <v>241</v>
      </c>
      <c r="B349" s="125">
        <f t="shared" si="38"/>
        <v>3</v>
      </c>
      <c r="C349" s="121">
        <f t="shared" si="39"/>
        <v>1</v>
      </c>
      <c r="D349" s="121">
        <f t="shared" si="40"/>
        <v>2</v>
      </c>
      <c r="E349" s="122">
        <f t="shared" si="41"/>
        <v>1</v>
      </c>
      <c r="F349" s="21">
        <v>0</v>
      </c>
      <c r="G349" s="21">
        <v>1</v>
      </c>
      <c r="H349" s="123">
        <f t="shared" si="42"/>
        <v>1</v>
      </c>
      <c r="I349" s="22">
        <v>0</v>
      </c>
      <c r="J349" s="22">
        <v>1</v>
      </c>
      <c r="K349" s="126">
        <f t="shared" si="43"/>
        <v>1</v>
      </c>
      <c r="L349" s="23">
        <v>1</v>
      </c>
      <c r="M349" s="23">
        <v>0</v>
      </c>
    </row>
    <row r="350" spans="1:13" ht="15">
      <c r="A350" s="95" t="s">
        <v>127</v>
      </c>
      <c r="B350" s="125">
        <f t="shared" si="38"/>
        <v>7</v>
      </c>
      <c r="C350" s="121">
        <f t="shared" si="39"/>
        <v>4</v>
      </c>
      <c r="D350" s="121">
        <f t="shared" si="40"/>
        <v>3</v>
      </c>
      <c r="E350" s="122">
        <f t="shared" si="41"/>
        <v>1</v>
      </c>
      <c r="F350" s="21">
        <v>1</v>
      </c>
      <c r="G350" s="21">
        <v>0</v>
      </c>
      <c r="H350" s="123">
        <f t="shared" si="42"/>
        <v>2</v>
      </c>
      <c r="I350" s="22">
        <v>0</v>
      </c>
      <c r="J350" s="22">
        <v>2</v>
      </c>
      <c r="K350" s="126">
        <f t="shared" si="43"/>
        <v>4</v>
      </c>
      <c r="L350" s="23">
        <v>3</v>
      </c>
      <c r="M350" s="23">
        <v>1</v>
      </c>
    </row>
    <row r="351" spans="1:13" ht="15">
      <c r="A351" s="95" t="s">
        <v>311</v>
      </c>
      <c r="B351" s="125">
        <f t="shared" si="38"/>
        <v>5</v>
      </c>
      <c r="C351" s="121">
        <f t="shared" si="39"/>
        <v>3</v>
      </c>
      <c r="D351" s="121">
        <f t="shared" si="40"/>
        <v>2</v>
      </c>
      <c r="E351" s="122">
        <f t="shared" si="41"/>
        <v>0</v>
      </c>
      <c r="F351" s="21">
        <v>0</v>
      </c>
      <c r="G351" s="21">
        <v>0</v>
      </c>
      <c r="H351" s="123">
        <f t="shared" si="42"/>
        <v>2</v>
      </c>
      <c r="I351" s="22">
        <v>2</v>
      </c>
      <c r="J351" s="22">
        <v>0</v>
      </c>
      <c r="K351" s="126">
        <f t="shared" si="43"/>
        <v>3</v>
      </c>
      <c r="L351" s="23">
        <v>1</v>
      </c>
      <c r="M351" s="23">
        <v>2</v>
      </c>
    </row>
    <row r="352" spans="1:13" ht="15">
      <c r="A352" s="95" t="s">
        <v>125</v>
      </c>
      <c r="B352" s="125">
        <f t="shared" si="38"/>
        <v>0</v>
      </c>
      <c r="C352" s="121">
        <f>SUM(F352+I352+L352)</f>
        <v>0</v>
      </c>
      <c r="D352" s="121">
        <f t="shared" si="40"/>
        <v>0</v>
      </c>
      <c r="E352" s="122">
        <f t="shared" si="41"/>
        <v>0</v>
      </c>
      <c r="F352" s="21">
        <v>0</v>
      </c>
      <c r="G352" s="21">
        <v>0</v>
      </c>
      <c r="H352" s="123">
        <f t="shared" si="42"/>
        <v>0</v>
      </c>
      <c r="I352" s="22">
        <v>0</v>
      </c>
      <c r="J352" s="22">
        <v>0</v>
      </c>
      <c r="K352" s="126">
        <f t="shared" si="43"/>
        <v>0</v>
      </c>
      <c r="L352" s="23">
        <v>0</v>
      </c>
      <c r="M352" s="23">
        <v>0</v>
      </c>
    </row>
    <row r="353" spans="1:13" ht="15.75" thickBot="1">
      <c r="A353" s="393" t="s">
        <v>11</v>
      </c>
      <c r="B353" s="354">
        <f>SUM(C353,D353)</f>
        <v>30</v>
      </c>
      <c r="C353" s="355">
        <f>SUM(C344:C352)</f>
        <v>15</v>
      </c>
      <c r="D353" s="355">
        <f>SUM(D344:D352)</f>
        <v>15</v>
      </c>
      <c r="E353" s="356">
        <f aca="true" t="shared" si="44" ref="E353:M353">SUM(E344:E352)</f>
        <v>4</v>
      </c>
      <c r="F353" s="357">
        <f t="shared" si="44"/>
        <v>2</v>
      </c>
      <c r="G353" s="357">
        <f t="shared" si="44"/>
        <v>2</v>
      </c>
      <c r="H353" s="358">
        <f t="shared" si="44"/>
        <v>15</v>
      </c>
      <c r="I353" s="359">
        <f t="shared" si="44"/>
        <v>7</v>
      </c>
      <c r="J353" s="359">
        <f t="shared" si="44"/>
        <v>8</v>
      </c>
      <c r="K353" s="360">
        <f t="shared" si="44"/>
        <v>11</v>
      </c>
      <c r="L353" s="361">
        <f t="shared" si="44"/>
        <v>6</v>
      </c>
      <c r="M353" s="361">
        <f t="shared" si="44"/>
        <v>5</v>
      </c>
    </row>
    <row r="354" s="107" customFormat="1" ht="15" thickTop="1"/>
    <row r="355" s="107" customFormat="1" ht="14.25"/>
    <row r="356" s="107" customFormat="1" ht="14.25"/>
    <row r="357" s="107" customFormat="1" ht="14.25"/>
    <row r="358" spans="2:13" ht="10.5">
      <c r="B358" s="72"/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</row>
    <row r="359" s="107" customFormat="1" ht="14.25"/>
    <row r="360" s="107" customFormat="1" ht="14.25"/>
    <row r="361" s="107" customFormat="1" ht="14.25"/>
    <row r="362" s="107" customFormat="1" ht="14.25"/>
    <row r="363" s="107" customFormat="1" ht="14.25"/>
    <row r="364" s="107" customFormat="1" ht="14.25"/>
    <row r="365" s="107" customFormat="1" ht="14.25"/>
    <row r="366" s="107" customFormat="1" ht="14.25"/>
    <row r="367" s="107" customFormat="1" ht="14.25"/>
    <row r="368" s="107" customFormat="1" ht="14.25"/>
    <row r="369" s="107" customFormat="1" ht="14.25"/>
    <row r="370" s="107" customFormat="1" ht="14.25"/>
    <row r="371" s="107" customFormat="1" ht="14.25"/>
    <row r="372" s="107" customFormat="1" ht="14.25"/>
    <row r="373" s="107" customFormat="1" ht="14.25"/>
    <row r="374" s="107" customFormat="1" ht="14.25"/>
    <row r="375" s="107" customFormat="1" ht="14.25"/>
    <row r="376" s="107" customFormat="1" ht="14.25"/>
    <row r="377" s="107" customFormat="1" ht="14.25"/>
    <row r="378" s="107" customFormat="1" ht="14.25"/>
    <row r="379" s="107" customFormat="1" ht="14.25"/>
    <row r="380" s="107" customFormat="1" ht="14.25"/>
    <row r="381" s="107" customFormat="1" ht="14.25"/>
    <row r="382" s="107" customFormat="1" ht="14.25"/>
    <row r="383" s="107" customFormat="1" ht="14.25"/>
    <row r="384" s="107" customFormat="1" ht="14.25"/>
    <row r="385" s="107" customFormat="1" ht="14.25"/>
    <row r="386" s="107" customFormat="1" ht="14.25"/>
    <row r="387" s="107" customFormat="1" ht="14.25"/>
    <row r="388" s="107" customFormat="1" ht="14.25"/>
    <row r="389" s="107" customFormat="1" ht="14.25"/>
    <row r="390" s="107" customFormat="1" ht="14.25"/>
    <row r="391" s="107" customFormat="1" ht="14.25"/>
    <row r="392" s="107" customFormat="1" ht="14.25"/>
    <row r="393" s="107" customFormat="1" ht="14.25"/>
    <row r="394" s="107" customFormat="1" ht="14.25"/>
    <row r="395" s="107" customFormat="1" ht="14.25"/>
    <row r="396" s="107" customFormat="1" ht="14.25"/>
    <row r="397" s="107" customFormat="1" ht="14.25"/>
    <row r="398" s="107" customFormat="1" ht="14.25"/>
    <row r="399" spans="1:13" ht="15">
      <c r="A399" s="465" t="s">
        <v>386</v>
      </c>
      <c r="B399" s="127" t="s">
        <v>290</v>
      </c>
      <c r="C399" s="127"/>
      <c r="D399" s="127"/>
      <c r="E399" s="128" t="s">
        <v>298</v>
      </c>
      <c r="F399" s="145"/>
      <c r="G399" s="145"/>
      <c r="H399" s="129" t="s">
        <v>299</v>
      </c>
      <c r="I399" s="146"/>
      <c r="J399" s="146"/>
      <c r="K399" s="130" t="s">
        <v>300</v>
      </c>
      <c r="L399" s="130"/>
      <c r="M399" s="130"/>
    </row>
    <row r="400" spans="2:13" ht="14.25">
      <c r="B400" s="127" t="str">
        <f>$B$10</f>
        <v>2013-2014</v>
      </c>
      <c r="C400" s="127"/>
      <c r="D400" s="127"/>
      <c r="E400" s="128">
        <f>$E$10</f>
        <v>2013</v>
      </c>
      <c r="F400" s="128"/>
      <c r="G400" s="128"/>
      <c r="H400" s="129">
        <f>$H$10</f>
        <v>2013</v>
      </c>
      <c r="I400" s="129"/>
      <c r="J400" s="129"/>
      <c r="K400" s="130">
        <f>$K$10</f>
        <v>2014</v>
      </c>
      <c r="L400" s="131"/>
      <c r="M400" s="131"/>
    </row>
    <row r="401" spans="2:13" ht="14.25">
      <c r="B401" s="113" t="s">
        <v>11</v>
      </c>
      <c r="C401" s="114" t="s">
        <v>6</v>
      </c>
      <c r="D401" s="114" t="s">
        <v>7</v>
      </c>
      <c r="E401" s="115" t="s">
        <v>11</v>
      </c>
      <c r="F401" s="116" t="s">
        <v>6</v>
      </c>
      <c r="G401" s="116" t="s">
        <v>7</v>
      </c>
      <c r="H401" s="117" t="s">
        <v>11</v>
      </c>
      <c r="I401" s="118" t="s">
        <v>6</v>
      </c>
      <c r="J401" s="118" t="s">
        <v>7</v>
      </c>
      <c r="K401" s="119" t="s">
        <v>11</v>
      </c>
      <c r="L401" s="120" t="s">
        <v>6</v>
      </c>
      <c r="M401" s="120" t="s">
        <v>7</v>
      </c>
    </row>
    <row r="402" spans="1:13" ht="16.5">
      <c r="A402" s="471" t="s">
        <v>244</v>
      </c>
      <c r="B402" s="472"/>
      <c r="C402" s="472"/>
      <c r="D402" s="472"/>
      <c r="E402" s="472"/>
      <c r="F402" s="472"/>
      <c r="G402" s="472"/>
      <c r="H402" s="472"/>
      <c r="I402" s="472"/>
      <c r="J402" s="472"/>
      <c r="K402" s="472"/>
      <c r="L402" s="472"/>
      <c r="M402" s="473"/>
    </row>
    <row r="403" spans="1:13" ht="15">
      <c r="A403" s="95" t="s">
        <v>246</v>
      </c>
      <c r="B403" s="125">
        <f>SUM(C403+D403)</f>
        <v>11</v>
      </c>
      <c r="C403" s="121">
        <f>SUM(F403+I403+L403)</f>
        <v>5</v>
      </c>
      <c r="D403" s="121">
        <f>SUM(G403+J403+M403)</f>
        <v>6</v>
      </c>
      <c r="E403" s="122">
        <f>SUM(F403+G403)</f>
        <v>3</v>
      </c>
      <c r="F403" s="21">
        <v>1</v>
      </c>
      <c r="G403" s="21">
        <v>2</v>
      </c>
      <c r="H403" s="123">
        <f>SUM(I403+J403)</f>
        <v>5</v>
      </c>
      <c r="I403" s="22">
        <v>2</v>
      </c>
      <c r="J403" s="22">
        <v>3</v>
      </c>
      <c r="K403" s="126">
        <f>SUM(L403+M403)</f>
        <v>3</v>
      </c>
      <c r="L403" s="23">
        <v>2</v>
      </c>
      <c r="M403" s="23">
        <v>1</v>
      </c>
    </row>
    <row r="404" spans="1:13" ht="15">
      <c r="A404" s="95" t="s">
        <v>282</v>
      </c>
      <c r="B404" s="125">
        <f aca="true" t="shared" si="45" ref="B404:B414">SUM(C404+D404)</f>
        <v>4</v>
      </c>
      <c r="C404" s="121">
        <f aca="true" t="shared" si="46" ref="C404:C414">SUM(F404+I404+L404)</f>
        <v>2</v>
      </c>
      <c r="D404" s="121">
        <f aca="true" t="shared" si="47" ref="D404:D414">SUM(G404+J404+M404)</f>
        <v>2</v>
      </c>
      <c r="E404" s="122">
        <f aca="true" t="shared" si="48" ref="E404:E414">SUM(F404+G404)</f>
        <v>1</v>
      </c>
      <c r="F404" s="21">
        <v>0</v>
      </c>
      <c r="G404" s="21">
        <v>1</v>
      </c>
      <c r="H404" s="123">
        <f aca="true" t="shared" si="49" ref="H404:H414">SUM(I404+J404)</f>
        <v>2</v>
      </c>
      <c r="I404" s="22">
        <v>2</v>
      </c>
      <c r="J404" s="22">
        <v>0</v>
      </c>
      <c r="K404" s="126">
        <f aca="true" t="shared" si="50" ref="K404:K414">SUM(L404+M404)</f>
        <v>1</v>
      </c>
      <c r="L404" s="23">
        <v>0</v>
      </c>
      <c r="M404" s="23">
        <v>1</v>
      </c>
    </row>
    <row r="405" spans="1:13" ht="15">
      <c r="A405" s="95" t="s">
        <v>283</v>
      </c>
      <c r="B405" s="125">
        <f t="shared" si="45"/>
        <v>1</v>
      </c>
      <c r="C405" s="121">
        <f t="shared" si="46"/>
        <v>0</v>
      </c>
      <c r="D405" s="121">
        <f t="shared" si="47"/>
        <v>1</v>
      </c>
      <c r="E405" s="122">
        <f t="shared" si="48"/>
        <v>1</v>
      </c>
      <c r="F405" s="21">
        <v>0</v>
      </c>
      <c r="G405" s="21">
        <v>1</v>
      </c>
      <c r="H405" s="123">
        <f t="shared" si="49"/>
        <v>0</v>
      </c>
      <c r="I405" s="22">
        <v>0</v>
      </c>
      <c r="J405" s="22">
        <v>0</v>
      </c>
      <c r="K405" s="126">
        <f t="shared" si="50"/>
        <v>0</v>
      </c>
      <c r="L405" s="23">
        <v>0</v>
      </c>
      <c r="M405" s="23">
        <v>0</v>
      </c>
    </row>
    <row r="406" spans="1:13" ht="15">
      <c r="A406" s="95" t="s">
        <v>317</v>
      </c>
      <c r="B406" s="125">
        <f t="shared" si="45"/>
        <v>15</v>
      </c>
      <c r="C406" s="121">
        <f t="shared" si="46"/>
        <v>10</v>
      </c>
      <c r="D406" s="121">
        <f t="shared" si="47"/>
        <v>5</v>
      </c>
      <c r="E406" s="122">
        <f t="shared" si="48"/>
        <v>2</v>
      </c>
      <c r="F406" s="21">
        <v>2</v>
      </c>
      <c r="G406" s="21">
        <v>0</v>
      </c>
      <c r="H406" s="123">
        <f t="shared" si="49"/>
        <v>2</v>
      </c>
      <c r="I406" s="22">
        <v>1</v>
      </c>
      <c r="J406" s="22">
        <v>1</v>
      </c>
      <c r="K406" s="126">
        <f t="shared" si="50"/>
        <v>11</v>
      </c>
      <c r="L406" s="23">
        <v>7</v>
      </c>
      <c r="M406" s="23">
        <v>4</v>
      </c>
    </row>
    <row r="407" spans="1:13" ht="15">
      <c r="A407" s="95" t="s">
        <v>267</v>
      </c>
      <c r="B407" s="125">
        <f t="shared" si="45"/>
        <v>4</v>
      </c>
      <c r="C407" s="121">
        <f t="shared" si="46"/>
        <v>4</v>
      </c>
      <c r="D407" s="121">
        <f t="shared" si="47"/>
        <v>0</v>
      </c>
      <c r="E407" s="122">
        <f t="shared" si="48"/>
        <v>0</v>
      </c>
      <c r="F407" s="21">
        <v>0</v>
      </c>
      <c r="G407" s="21">
        <v>0</v>
      </c>
      <c r="H407" s="123">
        <f t="shared" si="49"/>
        <v>0</v>
      </c>
      <c r="I407" s="22">
        <v>0</v>
      </c>
      <c r="J407" s="22">
        <v>0</v>
      </c>
      <c r="K407" s="126">
        <f t="shared" si="50"/>
        <v>4</v>
      </c>
      <c r="L407" s="23">
        <v>4</v>
      </c>
      <c r="M407" s="23">
        <v>0</v>
      </c>
    </row>
    <row r="408" spans="1:13" ht="15">
      <c r="A408" s="95" t="s">
        <v>250</v>
      </c>
      <c r="B408" s="125">
        <f t="shared" si="45"/>
        <v>9</v>
      </c>
      <c r="C408" s="121">
        <f t="shared" si="46"/>
        <v>4</v>
      </c>
      <c r="D408" s="121">
        <f t="shared" si="47"/>
        <v>5</v>
      </c>
      <c r="E408" s="122">
        <f t="shared" si="48"/>
        <v>3</v>
      </c>
      <c r="F408" s="21">
        <v>2</v>
      </c>
      <c r="G408" s="21">
        <v>1</v>
      </c>
      <c r="H408" s="123">
        <f t="shared" si="49"/>
        <v>2</v>
      </c>
      <c r="I408" s="22">
        <v>1</v>
      </c>
      <c r="J408" s="22">
        <v>1</v>
      </c>
      <c r="K408" s="126">
        <f t="shared" si="50"/>
        <v>4</v>
      </c>
      <c r="L408" s="23">
        <v>1</v>
      </c>
      <c r="M408" s="23">
        <v>3</v>
      </c>
    </row>
    <row r="409" spans="1:13" ht="15">
      <c r="A409" s="95" t="s">
        <v>251</v>
      </c>
      <c r="B409" s="125">
        <f t="shared" si="45"/>
        <v>1</v>
      </c>
      <c r="C409" s="121">
        <f t="shared" si="46"/>
        <v>1</v>
      </c>
      <c r="D409" s="121">
        <f t="shared" si="47"/>
        <v>0</v>
      </c>
      <c r="E409" s="122">
        <f t="shared" si="48"/>
        <v>0</v>
      </c>
      <c r="F409" s="21">
        <v>0</v>
      </c>
      <c r="G409" s="21">
        <v>0</v>
      </c>
      <c r="H409" s="123">
        <f t="shared" si="49"/>
        <v>0</v>
      </c>
      <c r="I409" s="22">
        <v>0</v>
      </c>
      <c r="J409" s="22">
        <v>0</v>
      </c>
      <c r="K409" s="126">
        <f t="shared" si="50"/>
        <v>1</v>
      </c>
      <c r="L409" s="23">
        <v>1</v>
      </c>
      <c r="M409" s="23">
        <v>0</v>
      </c>
    </row>
    <row r="410" spans="1:13" ht="15">
      <c r="A410" s="95" t="s">
        <v>252</v>
      </c>
      <c r="B410" s="125">
        <f t="shared" si="45"/>
        <v>2</v>
      </c>
      <c r="C410" s="121">
        <f t="shared" si="46"/>
        <v>0</v>
      </c>
      <c r="D410" s="121">
        <f t="shared" si="47"/>
        <v>2</v>
      </c>
      <c r="E410" s="122">
        <f t="shared" si="48"/>
        <v>0</v>
      </c>
      <c r="F410" s="21">
        <v>0</v>
      </c>
      <c r="G410" s="21">
        <v>0</v>
      </c>
      <c r="H410" s="123">
        <f t="shared" si="49"/>
        <v>1</v>
      </c>
      <c r="I410" s="22">
        <v>0</v>
      </c>
      <c r="J410" s="22">
        <v>1</v>
      </c>
      <c r="K410" s="126">
        <f t="shared" si="50"/>
        <v>1</v>
      </c>
      <c r="L410" s="23">
        <v>0</v>
      </c>
      <c r="M410" s="23">
        <v>1</v>
      </c>
    </row>
    <row r="411" spans="1:13" ht="15">
      <c r="A411" s="95" t="s">
        <v>296</v>
      </c>
      <c r="B411" s="125">
        <f t="shared" si="45"/>
        <v>1</v>
      </c>
      <c r="C411" s="121">
        <f t="shared" si="46"/>
        <v>0</v>
      </c>
      <c r="D411" s="121">
        <f t="shared" si="47"/>
        <v>1</v>
      </c>
      <c r="E411" s="122">
        <f t="shared" si="48"/>
        <v>1</v>
      </c>
      <c r="F411" s="21">
        <v>0</v>
      </c>
      <c r="G411" s="21">
        <v>1</v>
      </c>
      <c r="H411" s="123">
        <f t="shared" si="49"/>
        <v>0</v>
      </c>
      <c r="I411" s="22">
        <v>0</v>
      </c>
      <c r="J411" s="22">
        <v>0</v>
      </c>
      <c r="K411" s="126">
        <f t="shared" si="50"/>
        <v>0</v>
      </c>
      <c r="L411" s="23">
        <v>0</v>
      </c>
      <c r="M411" s="23">
        <v>0</v>
      </c>
    </row>
    <row r="412" spans="1:13" ht="15">
      <c r="A412" s="95" t="s">
        <v>285</v>
      </c>
      <c r="B412" s="125">
        <f t="shared" si="45"/>
        <v>3</v>
      </c>
      <c r="C412" s="121">
        <f t="shared" si="46"/>
        <v>1</v>
      </c>
      <c r="D412" s="121">
        <f t="shared" si="47"/>
        <v>2</v>
      </c>
      <c r="E412" s="122">
        <f t="shared" si="48"/>
        <v>0</v>
      </c>
      <c r="F412" s="21">
        <v>0</v>
      </c>
      <c r="G412" s="21">
        <v>0</v>
      </c>
      <c r="H412" s="123">
        <f t="shared" si="49"/>
        <v>2</v>
      </c>
      <c r="I412" s="22">
        <v>1</v>
      </c>
      <c r="J412" s="22">
        <v>1</v>
      </c>
      <c r="K412" s="126">
        <f t="shared" si="50"/>
        <v>1</v>
      </c>
      <c r="L412" s="23">
        <v>0</v>
      </c>
      <c r="M412" s="23">
        <v>1</v>
      </c>
    </row>
    <row r="413" spans="1:13" ht="15">
      <c r="A413" s="95" t="s">
        <v>297</v>
      </c>
      <c r="B413" s="125">
        <f t="shared" si="45"/>
        <v>0</v>
      </c>
      <c r="C413" s="121">
        <f t="shared" si="46"/>
        <v>0</v>
      </c>
      <c r="D413" s="121">
        <f t="shared" si="47"/>
        <v>0</v>
      </c>
      <c r="E413" s="122">
        <f t="shared" si="48"/>
        <v>0</v>
      </c>
      <c r="F413" s="21">
        <v>0</v>
      </c>
      <c r="G413" s="21">
        <v>0</v>
      </c>
      <c r="H413" s="123">
        <f t="shared" si="49"/>
        <v>0</v>
      </c>
      <c r="I413" s="22">
        <v>0</v>
      </c>
      <c r="J413" s="22">
        <v>0</v>
      </c>
      <c r="K413" s="126">
        <f t="shared" si="50"/>
        <v>0</v>
      </c>
      <c r="L413" s="23">
        <v>0</v>
      </c>
      <c r="M413" s="23">
        <v>0</v>
      </c>
    </row>
    <row r="414" spans="1:13" ht="15">
      <c r="A414" s="95" t="s">
        <v>257</v>
      </c>
      <c r="B414" s="125">
        <f t="shared" si="45"/>
        <v>4</v>
      </c>
      <c r="C414" s="121">
        <f t="shared" si="46"/>
        <v>2</v>
      </c>
      <c r="D414" s="121">
        <f t="shared" si="47"/>
        <v>2</v>
      </c>
      <c r="E414" s="122">
        <f t="shared" si="48"/>
        <v>1</v>
      </c>
      <c r="F414" s="21">
        <v>0</v>
      </c>
      <c r="G414" s="21">
        <v>1</v>
      </c>
      <c r="H414" s="123">
        <f t="shared" si="49"/>
        <v>2</v>
      </c>
      <c r="I414" s="22">
        <v>1</v>
      </c>
      <c r="J414" s="22">
        <v>1</v>
      </c>
      <c r="K414" s="126">
        <f t="shared" si="50"/>
        <v>1</v>
      </c>
      <c r="L414" s="23">
        <v>1</v>
      </c>
      <c r="M414" s="23">
        <v>0</v>
      </c>
    </row>
    <row r="415" spans="1:13" ht="15.75" thickBot="1">
      <c r="A415" s="393" t="s">
        <v>11</v>
      </c>
      <c r="B415" s="354">
        <f>SUM(C415,D415)</f>
        <v>55</v>
      </c>
      <c r="C415" s="355">
        <f>SUM(F415,I415,L415)</f>
        <v>29</v>
      </c>
      <c r="D415" s="355">
        <f>SUM(G415,J415,M415)</f>
        <v>26</v>
      </c>
      <c r="E415" s="356">
        <f aca="true" t="shared" si="51" ref="E415:M415">SUM(E403:E414)</f>
        <v>12</v>
      </c>
      <c r="F415" s="357">
        <f t="shared" si="51"/>
        <v>5</v>
      </c>
      <c r="G415" s="357">
        <f t="shared" si="51"/>
        <v>7</v>
      </c>
      <c r="H415" s="358">
        <f t="shared" si="51"/>
        <v>16</v>
      </c>
      <c r="I415" s="359">
        <f t="shared" si="51"/>
        <v>8</v>
      </c>
      <c r="J415" s="359">
        <f t="shared" si="51"/>
        <v>8</v>
      </c>
      <c r="K415" s="360">
        <f t="shared" si="51"/>
        <v>27</v>
      </c>
      <c r="L415" s="361">
        <f t="shared" si="51"/>
        <v>16</v>
      </c>
      <c r="M415" s="361">
        <f t="shared" si="51"/>
        <v>11</v>
      </c>
    </row>
    <row r="416" spans="2:13" ht="10.5" thickTop="1">
      <c r="B416" s="72"/>
      <c r="C416" s="72"/>
      <c r="D416" s="72"/>
      <c r="E416" s="72"/>
      <c r="F416" s="97"/>
      <c r="G416" s="97"/>
      <c r="H416" s="72"/>
      <c r="I416" s="97"/>
      <c r="J416" s="97"/>
      <c r="K416" s="72"/>
      <c r="L416" s="72"/>
      <c r="M416" s="72"/>
    </row>
    <row r="417" spans="2:13" ht="10.5">
      <c r="B417" s="72"/>
      <c r="C417" s="72"/>
      <c r="D417" s="72"/>
      <c r="E417" s="72"/>
      <c r="F417" s="97"/>
      <c r="G417" s="97"/>
      <c r="H417" s="72"/>
      <c r="I417" s="97"/>
      <c r="J417" s="97"/>
      <c r="K417" s="72"/>
      <c r="L417" s="72"/>
      <c r="M417" s="72"/>
    </row>
    <row r="418" spans="2:13" ht="10.5">
      <c r="B418" s="72"/>
      <c r="C418" s="72"/>
      <c r="D418" s="72"/>
      <c r="E418" s="72"/>
      <c r="F418" s="97"/>
      <c r="G418" s="97"/>
      <c r="H418" s="72"/>
      <c r="I418" s="97"/>
      <c r="J418" s="97"/>
      <c r="K418" s="72"/>
      <c r="L418" s="72"/>
      <c r="M418" s="72"/>
    </row>
    <row r="419" spans="2:13" ht="10.5">
      <c r="B419" s="72"/>
      <c r="C419" s="72"/>
      <c r="D419" s="72"/>
      <c r="E419" s="72"/>
      <c r="F419" s="97"/>
      <c r="G419" s="97"/>
      <c r="H419" s="72"/>
      <c r="I419" s="97"/>
      <c r="J419" s="97"/>
      <c r="K419" s="72"/>
      <c r="L419" s="72"/>
      <c r="M419" s="72"/>
    </row>
    <row r="420" spans="2:13" ht="10.5">
      <c r="B420" s="72"/>
      <c r="C420" s="72"/>
      <c r="D420" s="72"/>
      <c r="E420" s="72"/>
      <c r="F420" s="97"/>
      <c r="G420" s="97"/>
      <c r="H420" s="72"/>
      <c r="I420" s="97"/>
      <c r="J420" s="97"/>
      <c r="K420" s="72"/>
      <c r="L420" s="72"/>
      <c r="M420" s="72"/>
    </row>
    <row r="421" spans="2:13" ht="10.5">
      <c r="B421" s="72"/>
      <c r="C421" s="72"/>
      <c r="D421" s="72"/>
      <c r="E421" s="72"/>
      <c r="F421" s="97"/>
      <c r="G421" s="97"/>
      <c r="H421" s="72"/>
      <c r="I421" s="97"/>
      <c r="J421" s="97"/>
      <c r="K421" s="72"/>
      <c r="L421" s="72"/>
      <c r="M421" s="72"/>
    </row>
    <row r="422" spans="2:13" ht="10.5">
      <c r="B422" s="72"/>
      <c r="C422" s="72"/>
      <c r="D422" s="72"/>
      <c r="E422" s="72"/>
      <c r="F422" s="97"/>
      <c r="G422" s="97"/>
      <c r="H422" s="72"/>
      <c r="I422" s="97"/>
      <c r="J422" s="97"/>
      <c r="K422" s="72"/>
      <c r="L422" s="72"/>
      <c r="M422" s="72"/>
    </row>
    <row r="423" spans="2:13" ht="10.5">
      <c r="B423" s="72"/>
      <c r="C423" s="72"/>
      <c r="D423" s="72"/>
      <c r="E423" s="72"/>
      <c r="F423" s="97"/>
      <c r="G423" s="97"/>
      <c r="H423" s="72"/>
      <c r="I423" s="97"/>
      <c r="J423" s="97"/>
      <c r="K423" s="72"/>
      <c r="L423" s="72"/>
      <c r="M423" s="72"/>
    </row>
    <row r="424" spans="2:13" ht="10.5">
      <c r="B424" s="72"/>
      <c r="C424" s="72"/>
      <c r="D424" s="72"/>
      <c r="E424" s="72"/>
      <c r="F424" s="97"/>
      <c r="G424" s="97"/>
      <c r="H424" s="72"/>
      <c r="I424" s="97"/>
      <c r="J424" s="97"/>
      <c r="K424" s="72"/>
      <c r="L424" s="72"/>
      <c r="M424" s="72"/>
    </row>
    <row r="425" spans="2:13" ht="10.5">
      <c r="B425" s="72"/>
      <c r="C425" s="72"/>
      <c r="D425" s="72"/>
      <c r="E425" s="72"/>
      <c r="F425" s="97"/>
      <c r="G425" s="97"/>
      <c r="H425" s="72"/>
      <c r="I425" s="97"/>
      <c r="J425" s="97"/>
      <c r="K425" s="72"/>
      <c r="L425" s="72"/>
      <c r="M425" s="72"/>
    </row>
    <row r="426" spans="2:13" ht="10.5">
      <c r="B426" s="72"/>
      <c r="C426" s="72"/>
      <c r="D426" s="72"/>
      <c r="E426" s="72"/>
      <c r="F426" s="97"/>
      <c r="G426" s="97"/>
      <c r="H426" s="72"/>
      <c r="I426" s="97"/>
      <c r="J426" s="97"/>
      <c r="K426" s="72"/>
      <c r="L426" s="72"/>
      <c r="M426" s="72"/>
    </row>
    <row r="427" spans="2:13" ht="10.5">
      <c r="B427" s="72"/>
      <c r="C427" s="72"/>
      <c r="D427" s="72"/>
      <c r="E427" s="72"/>
      <c r="F427" s="97"/>
      <c r="G427" s="97"/>
      <c r="H427" s="72"/>
      <c r="I427" s="97"/>
      <c r="J427" s="97"/>
      <c r="K427" s="72"/>
      <c r="L427" s="72"/>
      <c r="M427" s="72"/>
    </row>
    <row r="428" spans="2:13" ht="10.5">
      <c r="B428" s="72"/>
      <c r="C428" s="72"/>
      <c r="D428" s="72"/>
      <c r="E428" s="72"/>
      <c r="F428" s="97"/>
      <c r="G428" s="97"/>
      <c r="H428" s="72"/>
      <c r="I428" s="97"/>
      <c r="J428" s="97"/>
      <c r="K428" s="72"/>
      <c r="L428" s="72"/>
      <c r="M428" s="72"/>
    </row>
    <row r="429" spans="2:13" ht="10.5">
      <c r="B429" s="72"/>
      <c r="C429" s="72"/>
      <c r="D429" s="72"/>
      <c r="E429" s="72"/>
      <c r="F429" s="97"/>
      <c r="G429" s="97"/>
      <c r="H429" s="72"/>
      <c r="I429" s="97"/>
      <c r="J429" s="97"/>
      <c r="K429" s="72"/>
      <c r="L429" s="72"/>
      <c r="M429" s="72"/>
    </row>
    <row r="430" spans="2:13" ht="10.5">
      <c r="B430" s="72"/>
      <c r="C430" s="72"/>
      <c r="D430" s="72"/>
      <c r="E430" s="72"/>
      <c r="F430" s="97"/>
      <c r="G430" s="97"/>
      <c r="H430" s="72"/>
      <c r="I430" s="97"/>
      <c r="J430" s="97"/>
      <c r="K430" s="72"/>
      <c r="L430" s="72"/>
      <c r="M430" s="72"/>
    </row>
    <row r="431" spans="2:13" ht="10.5">
      <c r="B431" s="72"/>
      <c r="C431" s="72"/>
      <c r="D431" s="72"/>
      <c r="E431" s="72"/>
      <c r="F431" s="97"/>
      <c r="G431" s="97"/>
      <c r="H431" s="72"/>
      <c r="I431" s="97"/>
      <c r="J431" s="97"/>
      <c r="K431" s="72"/>
      <c r="L431" s="72"/>
      <c r="M431" s="72"/>
    </row>
    <row r="432" spans="2:13" ht="10.5">
      <c r="B432" s="72"/>
      <c r="C432" s="72"/>
      <c r="D432" s="72"/>
      <c r="E432" s="72"/>
      <c r="F432" s="97"/>
      <c r="G432" s="97"/>
      <c r="H432" s="72"/>
      <c r="I432" s="97"/>
      <c r="J432" s="97"/>
      <c r="K432" s="72"/>
      <c r="L432" s="72"/>
      <c r="M432" s="72"/>
    </row>
    <row r="433" spans="2:13" ht="10.5">
      <c r="B433" s="72"/>
      <c r="C433" s="72"/>
      <c r="D433" s="72"/>
      <c r="E433" s="72"/>
      <c r="F433" s="97"/>
      <c r="G433" s="97"/>
      <c r="H433" s="72"/>
      <c r="I433" s="97"/>
      <c r="J433" s="97"/>
      <c r="K433" s="72"/>
      <c r="L433" s="72"/>
      <c r="M433" s="72"/>
    </row>
    <row r="434" spans="2:13" ht="10.5">
      <c r="B434" s="72"/>
      <c r="C434" s="72"/>
      <c r="D434" s="72"/>
      <c r="E434" s="72"/>
      <c r="F434" s="97"/>
      <c r="G434" s="97"/>
      <c r="H434" s="72"/>
      <c r="I434" s="97"/>
      <c r="J434" s="97"/>
      <c r="K434" s="72"/>
      <c r="L434" s="72"/>
      <c r="M434" s="72"/>
    </row>
    <row r="435" spans="2:13" ht="10.5">
      <c r="B435" s="72"/>
      <c r="C435" s="72"/>
      <c r="D435" s="72"/>
      <c r="E435" s="72"/>
      <c r="F435" s="97"/>
      <c r="G435" s="97"/>
      <c r="H435" s="72"/>
      <c r="I435" s="97"/>
      <c r="J435" s="97"/>
      <c r="K435" s="72"/>
      <c r="L435" s="72"/>
      <c r="M435" s="72"/>
    </row>
    <row r="436" spans="2:13" ht="10.5">
      <c r="B436" s="72"/>
      <c r="C436" s="72"/>
      <c r="D436" s="72"/>
      <c r="E436" s="72"/>
      <c r="F436" s="97"/>
      <c r="G436" s="97"/>
      <c r="H436" s="72"/>
      <c r="I436" s="97"/>
      <c r="J436" s="97"/>
      <c r="K436" s="72"/>
      <c r="L436" s="72"/>
      <c r="M436" s="72"/>
    </row>
    <row r="437" spans="2:13" ht="10.5">
      <c r="B437" s="72"/>
      <c r="C437" s="72"/>
      <c r="D437" s="72"/>
      <c r="E437" s="72"/>
      <c r="F437" s="97"/>
      <c r="G437" s="97"/>
      <c r="H437" s="72"/>
      <c r="I437" s="97"/>
      <c r="J437" s="97"/>
      <c r="K437" s="72"/>
      <c r="L437" s="72"/>
      <c r="M437" s="72"/>
    </row>
    <row r="438" spans="2:13" ht="10.5">
      <c r="B438" s="72"/>
      <c r="C438" s="72"/>
      <c r="D438" s="72"/>
      <c r="E438" s="72"/>
      <c r="F438" s="97"/>
      <c r="G438" s="97"/>
      <c r="H438" s="72"/>
      <c r="I438" s="97"/>
      <c r="J438" s="97"/>
      <c r="K438" s="72"/>
      <c r="L438" s="72"/>
      <c r="M438" s="72"/>
    </row>
    <row r="439" spans="2:13" ht="10.5">
      <c r="B439" s="72"/>
      <c r="C439" s="72"/>
      <c r="D439" s="72"/>
      <c r="E439" s="72"/>
      <c r="F439" s="97"/>
      <c r="G439" s="97"/>
      <c r="H439" s="72"/>
      <c r="I439" s="97"/>
      <c r="J439" s="97"/>
      <c r="K439" s="72"/>
      <c r="L439" s="72"/>
      <c r="M439" s="72"/>
    </row>
    <row r="440" spans="2:13" ht="10.5">
      <c r="B440" s="72"/>
      <c r="C440" s="72"/>
      <c r="D440" s="72"/>
      <c r="E440" s="72"/>
      <c r="F440" s="97"/>
      <c r="G440" s="97"/>
      <c r="H440" s="72"/>
      <c r="I440" s="97"/>
      <c r="J440" s="97"/>
      <c r="K440" s="72"/>
      <c r="L440" s="72"/>
      <c r="M440" s="72"/>
    </row>
    <row r="441" spans="2:13" ht="10.5">
      <c r="B441" s="72"/>
      <c r="C441" s="72"/>
      <c r="D441" s="72"/>
      <c r="E441" s="72"/>
      <c r="F441" s="97"/>
      <c r="G441" s="97"/>
      <c r="H441" s="72"/>
      <c r="I441" s="97"/>
      <c r="J441" s="97"/>
      <c r="K441" s="72"/>
      <c r="L441" s="72"/>
      <c r="M441" s="72"/>
    </row>
    <row r="442" spans="2:13" ht="10.5">
      <c r="B442" s="72"/>
      <c r="C442" s="72"/>
      <c r="D442" s="72"/>
      <c r="E442" s="72"/>
      <c r="F442" s="97"/>
      <c r="G442" s="97"/>
      <c r="H442" s="72"/>
      <c r="I442" s="97"/>
      <c r="J442" s="97"/>
      <c r="K442" s="72"/>
      <c r="L442" s="72"/>
      <c r="M442" s="72"/>
    </row>
    <row r="443" spans="2:13" ht="10.5">
      <c r="B443" s="72"/>
      <c r="C443" s="72"/>
      <c r="D443" s="72"/>
      <c r="E443" s="72"/>
      <c r="F443" s="97"/>
      <c r="G443" s="97"/>
      <c r="H443" s="72"/>
      <c r="I443" s="97"/>
      <c r="J443" s="97"/>
      <c r="K443" s="72"/>
      <c r="L443" s="72"/>
      <c r="M443" s="72"/>
    </row>
    <row r="444" spans="2:13" ht="10.5">
      <c r="B444" s="72"/>
      <c r="C444" s="72"/>
      <c r="D444" s="72"/>
      <c r="E444" s="72"/>
      <c r="F444" s="97"/>
      <c r="G444" s="97"/>
      <c r="H444" s="72"/>
      <c r="I444" s="97"/>
      <c r="J444" s="97"/>
      <c r="K444" s="72"/>
      <c r="L444" s="72"/>
      <c r="M444" s="72"/>
    </row>
    <row r="445" spans="2:13" ht="10.5">
      <c r="B445" s="72"/>
      <c r="C445" s="72"/>
      <c r="D445" s="72"/>
      <c r="E445" s="72"/>
      <c r="F445" s="97"/>
      <c r="G445" s="97"/>
      <c r="H445" s="72"/>
      <c r="I445" s="97"/>
      <c r="J445" s="97"/>
      <c r="K445" s="72"/>
      <c r="L445" s="72"/>
      <c r="M445" s="72"/>
    </row>
    <row r="446" spans="2:13" ht="10.5">
      <c r="B446" s="72"/>
      <c r="C446" s="72"/>
      <c r="D446" s="72"/>
      <c r="E446" s="72"/>
      <c r="F446" s="97"/>
      <c r="G446" s="97"/>
      <c r="H446" s="72"/>
      <c r="I446" s="97"/>
      <c r="J446" s="97"/>
      <c r="K446" s="72"/>
      <c r="L446" s="72"/>
      <c r="M446" s="72"/>
    </row>
    <row r="447" spans="2:13" ht="10.5">
      <c r="B447" s="72"/>
      <c r="C447" s="72"/>
      <c r="D447" s="72"/>
      <c r="E447" s="72"/>
      <c r="F447" s="97"/>
      <c r="G447" s="97"/>
      <c r="H447" s="72"/>
      <c r="I447" s="97"/>
      <c r="J447" s="97"/>
      <c r="K447" s="72"/>
      <c r="L447" s="72"/>
      <c r="M447" s="72"/>
    </row>
    <row r="448" s="107" customFormat="1" ht="14.25"/>
    <row r="449" s="107" customFormat="1" ht="14.25"/>
    <row r="450" s="107" customFormat="1" ht="14.25"/>
    <row r="451" s="107" customFormat="1" ht="14.25"/>
    <row r="452" s="107" customFormat="1" ht="14.25"/>
    <row r="453" s="107" customFormat="1" ht="14.25"/>
    <row r="454" s="107" customFormat="1" ht="14.25"/>
    <row r="455" s="107" customFormat="1" ht="14.25"/>
    <row r="456" s="107" customFormat="1" ht="14.25"/>
    <row r="457" s="107" customFormat="1" ht="14.25"/>
    <row r="458" s="107" customFormat="1" ht="14.25"/>
    <row r="459" s="107" customFormat="1" ht="14.25"/>
    <row r="460" s="107" customFormat="1" ht="14.25"/>
    <row r="461" s="107" customFormat="1" ht="14.25"/>
    <row r="462" s="107" customFormat="1" ht="14.25"/>
    <row r="463" s="107" customFormat="1" ht="14.25"/>
    <row r="464" s="107" customFormat="1" ht="14.25"/>
    <row r="465" s="107" customFormat="1" ht="14.25"/>
    <row r="466" s="107" customFormat="1" ht="14.25"/>
    <row r="467" spans="1:13" ht="15">
      <c r="A467" s="465" t="s">
        <v>386</v>
      </c>
      <c r="B467" s="127" t="s">
        <v>290</v>
      </c>
      <c r="C467" s="127"/>
      <c r="D467" s="127"/>
      <c r="E467" s="128" t="s">
        <v>298</v>
      </c>
      <c r="F467" s="145"/>
      <c r="G467" s="145"/>
      <c r="H467" s="129" t="s">
        <v>299</v>
      </c>
      <c r="I467" s="146"/>
      <c r="J467" s="146"/>
      <c r="K467" s="130" t="s">
        <v>300</v>
      </c>
      <c r="L467" s="130"/>
      <c r="M467" s="130"/>
    </row>
    <row r="468" spans="2:13" ht="14.25">
      <c r="B468" s="127" t="str">
        <f>$B$10</f>
        <v>2013-2014</v>
      </c>
      <c r="C468" s="127"/>
      <c r="D468" s="127"/>
      <c r="E468" s="128">
        <f>$E$10</f>
        <v>2013</v>
      </c>
      <c r="F468" s="128"/>
      <c r="G468" s="128"/>
      <c r="H468" s="129">
        <f>$H$10</f>
        <v>2013</v>
      </c>
      <c r="I468" s="129"/>
      <c r="J468" s="129"/>
      <c r="K468" s="130">
        <f>$K$10</f>
        <v>2014</v>
      </c>
      <c r="L468" s="131"/>
      <c r="M468" s="131"/>
    </row>
    <row r="469" spans="2:13" ht="14.25">
      <c r="B469" s="113" t="s">
        <v>11</v>
      </c>
      <c r="C469" s="114" t="s">
        <v>6</v>
      </c>
      <c r="D469" s="114" t="s">
        <v>7</v>
      </c>
      <c r="E469" s="115" t="s">
        <v>11</v>
      </c>
      <c r="F469" s="116" t="s">
        <v>6</v>
      </c>
      <c r="G469" s="116" t="s">
        <v>7</v>
      </c>
      <c r="H469" s="117" t="s">
        <v>11</v>
      </c>
      <c r="I469" s="118" t="s">
        <v>6</v>
      </c>
      <c r="J469" s="118" t="s">
        <v>7</v>
      </c>
      <c r="K469" s="119" t="s">
        <v>11</v>
      </c>
      <c r="L469" s="120" t="s">
        <v>6</v>
      </c>
      <c r="M469" s="120" t="s">
        <v>7</v>
      </c>
    </row>
    <row r="470" spans="1:13" ht="16.5">
      <c r="A470" s="474" t="s">
        <v>243</v>
      </c>
      <c r="B470" s="475"/>
      <c r="C470" s="475"/>
      <c r="D470" s="475"/>
      <c r="E470" s="475"/>
      <c r="F470" s="475"/>
      <c r="G470" s="475"/>
      <c r="H470" s="475"/>
      <c r="I470" s="475"/>
      <c r="J470" s="475"/>
      <c r="K470" s="475"/>
      <c r="L470" s="475"/>
      <c r="M470" s="476"/>
    </row>
    <row r="471" spans="1:13" ht="15">
      <c r="A471" s="96" t="s">
        <v>131</v>
      </c>
      <c r="B471" s="125">
        <f>SUM(C471+D471)</f>
        <v>33</v>
      </c>
      <c r="C471" s="121">
        <f>SUM(F471+I471+L471)</f>
        <v>15</v>
      </c>
      <c r="D471" s="121">
        <f>SUM(G471+J471+M471)</f>
        <v>18</v>
      </c>
      <c r="E471" s="122">
        <f>SUM(F471+G471)</f>
        <v>6</v>
      </c>
      <c r="F471" s="21">
        <v>5</v>
      </c>
      <c r="G471" s="21">
        <v>1</v>
      </c>
      <c r="H471" s="123">
        <f>SUM(I471+J471)</f>
        <v>9</v>
      </c>
      <c r="I471" s="22">
        <v>3</v>
      </c>
      <c r="J471" s="22">
        <v>6</v>
      </c>
      <c r="K471" s="126">
        <f>SUM(L471+M471)</f>
        <v>18</v>
      </c>
      <c r="L471" s="23">
        <v>7</v>
      </c>
      <c r="M471" s="23">
        <v>11</v>
      </c>
    </row>
    <row r="472" spans="1:13" ht="15">
      <c r="A472" s="96" t="s">
        <v>134</v>
      </c>
      <c r="B472" s="125">
        <f aca="true" t="shared" si="52" ref="B472:B477">SUM(C472+D472)</f>
        <v>9</v>
      </c>
      <c r="C472" s="121">
        <f aca="true" t="shared" si="53" ref="C472:C477">SUM(F472+I472+L472)</f>
        <v>1</v>
      </c>
      <c r="D472" s="121">
        <f aca="true" t="shared" si="54" ref="D472:D477">SUM(G472+J472+M472)</f>
        <v>8</v>
      </c>
      <c r="E472" s="122">
        <f aca="true" t="shared" si="55" ref="E472:E477">SUM(F472+G472)</f>
        <v>2</v>
      </c>
      <c r="F472" s="21">
        <v>1</v>
      </c>
      <c r="G472" s="21">
        <v>1</v>
      </c>
      <c r="H472" s="123">
        <f aca="true" t="shared" si="56" ref="H472:H477">SUM(I472+J472)</f>
        <v>4</v>
      </c>
      <c r="I472" s="22">
        <v>0</v>
      </c>
      <c r="J472" s="22">
        <v>4</v>
      </c>
      <c r="K472" s="126">
        <f aca="true" t="shared" si="57" ref="K472:K477">SUM(L472+M472)</f>
        <v>3</v>
      </c>
      <c r="L472" s="23">
        <v>0</v>
      </c>
      <c r="M472" s="23">
        <v>3</v>
      </c>
    </row>
    <row r="473" spans="1:13" ht="15">
      <c r="A473" s="96" t="s">
        <v>316</v>
      </c>
      <c r="B473" s="125">
        <f t="shared" si="52"/>
        <v>4</v>
      </c>
      <c r="C473" s="121">
        <f t="shared" si="53"/>
        <v>0</v>
      </c>
      <c r="D473" s="121">
        <f t="shared" si="54"/>
        <v>4</v>
      </c>
      <c r="E473" s="122">
        <f t="shared" si="55"/>
        <v>0</v>
      </c>
      <c r="F473" s="21">
        <v>0</v>
      </c>
      <c r="G473" s="21">
        <v>0</v>
      </c>
      <c r="H473" s="123">
        <f t="shared" si="56"/>
        <v>2</v>
      </c>
      <c r="I473" s="22">
        <v>0</v>
      </c>
      <c r="J473" s="22">
        <v>2</v>
      </c>
      <c r="K473" s="126">
        <f t="shared" si="57"/>
        <v>2</v>
      </c>
      <c r="L473" s="23">
        <v>0</v>
      </c>
      <c r="M473" s="23">
        <v>2</v>
      </c>
    </row>
    <row r="474" spans="1:13" ht="15">
      <c r="A474" s="96" t="s">
        <v>133</v>
      </c>
      <c r="B474" s="125">
        <f t="shared" si="52"/>
        <v>7</v>
      </c>
      <c r="C474" s="121">
        <f t="shared" si="53"/>
        <v>4</v>
      </c>
      <c r="D474" s="121">
        <f t="shared" si="54"/>
        <v>3</v>
      </c>
      <c r="E474" s="122">
        <f t="shared" si="55"/>
        <v>0</v>
      </c>
      <c r="F474" s="21">
        <v>0</v>
      </c>
      <c r="G474" s="21">
        <v>0</v>
      </c>
      <c r="H474" s="123">
        <f t="shared" si="56"/>
        <v>2</v>
      </c>
      <c r="I474" s="22">
        <v>1</v>
      </c>
      <c r="J474" s="22">
        <v>1</v>
      </c>
      <c r="K474" s="126">
        <f t="shared" si="57"/>
        <v>5</v>
      </c>
      <c r="L474" s="23">
        <v>3</v>
      </c>
      <c r="M474" s="23">
        <v>2</v>
      </c>
    </row>
    <row r="475" spans="1:13" ht="15">
      <c r="A475" s="96" t="s">
        <v>135</v>
      </c>
      <c r="B475" s="125">
        <f t="shared" si="52"/>
        <v>10</v>
      </c>
      <c r="C475" s="121">
        <f t="shared" si="53"/>
        <v>3</v>
      </c>
      <c r="D475" s="121">
        <f t="shared" si="54"/>
        <v>7</v>
      </c>
      <c r="E475" s="122">
        <f t="shared" si="55"/>
        <v>2</v>
      </c>
      <c r="F475" s="21">
        <v>1</v>
      </c>
      <c r="G475" s="21">
        <v>1</v>
      </c>
      <c r="H475" s="123">
        <f t="shared" si="56"/>
        <v>3</v>
      </c>
      <c r="I475" s="22">
        <v>0</v>
      </c>
      <c r="J475" s="22">
        <v>3</v>
      </c>
      <c r="K475" s="126">
        <f t="shared" si="57"/>
        <v>5</v>
      </c>
      <c r="L475" s="23">
        <v>2</v>
      </c>
      <c r="M475" s="23">
        <v>3</v>
      </c>
    </row>
    <row r="476" spans="1:13" ht="15">
      <c r="A476" s="96" t="s">
        <v>136</v>
      </c>
      <c r="B476" s="125">
        <f t="shared" si="52"/>
        <v>3</v>
      </c>
      <c r="C476" s="121">
        <f t="shared" si="53"/>
        <v>2</v>
      </c>
      <c r="D476" s="121">
        <f t="shared" si="54"/>
        <v>1</v>
      </c>
      <c r="E476" s="122">
        <f t="shared" si="55"/>
        <v>0</v>
      </c>
      <c r="F476" s="21">
        <v>0</v>
      </c>
      <c r="G476" s="21">
        <v>0</v>
      </c>
      <c r="H476" s="123">
        <f t="shared" si="56"/>
        <v>1</v>
      </c>
      <c r="I476" s="22">
        <v>1</v>
      </c>
      <c r="J476" s="22">
        <v>0</v>
      </c>
      <c r="K476" s="126">
        <f t="shared" si="57"/>
        <v>2</v>
      </c>
      <c r="L476" s="23">
        <v>1</v>
      </c>
      <c r="M476" s="23">
        <v>1</v>
      </c>
    </row>
    <row r="477" spans="1:13" ht="15">
      <c r="A477" s="96" t="s">
        <v>286</v>
      </c>
      <c r="B477" s="125">
        <f t="shared" si="52"/>
        <v>1</v>
      </c>
      <c r="C477" s="121">
        <f t="shared" si="53"/>
        <v>1</v>
      </c>
      <c r="D477" s="121">
        <f t="shared" si="54"/>
        <v>0</v>
      </c>
      <c r="E477" s="122">
        <f t="shared" si="55"/>
        <v>1</v>
      </c>
      <c r="F477" s="21">
        <v>1</v>
      </c>
      <c r="G477" s="21">
        <v>0</v>
      </c>
      <c r="H477" s="123">
        <f t="shared" si="56"/>
        <v>0</v>
      </c>
      <c r="I477" s="22">
        <v>0</v>
      </c>
      <c r="J477" s="22">
        <v>0</v>
      </c>
      <c r="K477" s="126">
        <f t="shared" si="57"/>
        <v>0</v>
      </c>
      <c r="L477" s="23">
        <v>0</v>
      </c>
      <c r="M477" s="23">
        <v>0</v>
      </c>
    </row>
    <row r="478" spans="1:13" ht="15.75" thickBot="1">
      <c r="A478" s="393" t="s">
        <v>11</v>
      </c>
      <c r="B478" s="354">
        <f>SUM(B471:B477)</f>
        <v>67</v>
      </c>
      <c r="C478" s="355">
        <f>SUM(C471:C477)</f>
        <v>26</v>
      </c>
      <c r="D478" s="355">
        <f>SUM(D471:D477)</f>
        <v>41</v>
      </c>
      <c r="E478" s="356">
        <f aca="true" t="shared" si="58" ref="E478:M478">SUM(E471:E477)</f>
        <v>11</v>
      </c>
      <c r="F478" s="357">
        <f t="shared" si="58"/>
        <v>8</v>
      </c>
      <c r="G478" s="357">
        <f t="shared" si="58"/>
        <v>3</v>
      </c>
      <c r="H478" s="358">
        <f t="shared" si="58"/>
        <v>21</v>
      </c>
      <c r="I478" s="359">
        <f t="shared" si="58"/>
        <v>5</v>
      </c>
      <c r="J478" s="359">
        <f t="shared" si="58"/>
        <v>16</v>
      </c>
      <c r="K478" s="360">
        <f t="shared" si="58"/>
        <v>35</v>
      </c>
      <c r="L478" s="361">
        <f t="shared" si="58"/>
        <v>13</v>
      </c>
      <c r="M478" s="361">
        <f t="shared" si="58"/>
        <v>22</v>
      </c>
    </row>
    <row r="479" spans="2:13" ht="10.5" thickTop="1">
      <c r="B479" s="72"/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</row>
    <row r="480" spans="2:13" ht="10.5">
      <c r="B480" s="72"/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</row>
    <row r="481" spans="2:13" ht="10.5">
      <c r="B481" s="72"/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</row>
    <row r="482" spans="2:13" ht="10.5">
      <c r="B482" s="72"/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</row>
    <row r="483" spans="2:13" ht="10.5">
      <c r="B483" s="72"/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</row>
    <row r="484" spans="2:13" ht="10.5">
      <c r="B484" s="72"/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</row>
    <row r="485" spans="2:13" ht="10.5">
      <c r="B485" s="72"/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</row>
    <row r="486" spans="2:13" ht="10.5">
      <c r="B486" s="72"/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</row>
    <row r="487" spans="2:13" ht="10.5">
      <c r="B487" s="72"/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</row>
    <row r="488" spans="2:13" ht="10.5">
      <c r="B488" s="72"/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</row>
    <row r="489" spans="2:13" ht="10.5">
      <c r="B489" s="72"/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</row>
    <row r="490" spans="2:13" ht="10.5">
      <c r="B490" s="72"/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</row>
    <row r="491" spans="2:13" ht="10.5">
      <c r="B491" s="72"/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</row>
    <row r="492" spans="2:13" ht="10.5">
      <c r="B492" s="72"/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</row>
    <row r="493" spans="2:13" ht="10.5">
      <c r="B493" s="72"/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</row>
    <row r="494" spans="2:13" ht="10.5">
      <c r="B494" s="72"/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</row>
    <row r="495" spans="2:13" ht="10.5">
      <c r="B495" s="72"/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</row>
    <row r="496" spans="2:13" ht="10.5">
      <c r="B496" s="72"/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</row>
    <row r="497" spans="2:13" ht="10.5">
      <c r="B497" s="72"/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</row>
    <row r="498" spans="2:13" ht="10.5"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</row>
    <row r="499" spans="2:13" ht="10.5">
      <c r="B499" s="72"/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</row>
    <row r="500" spans="2:13" ht="10.5">
      <c r="B500" s="72"/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</row>
    <row r="501" spans="2:13" ht="10.5">
      <c r="B501" s="72"/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</row>
    <row r="502" spans="2:13" ht="10.5">
      <c r="B502" s="72"/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</row>
    <row r="503" spans="2:13" ht="10.5"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</row>
    <row r="504" spans="2:13" ht="10.5">
      <c r="B504" s="72"/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</row>
    <row r="505" spans="2:13" ht="10.5">
      <c r="B505" s="72"/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</row>
    <row r="506" spans="2:13" ht="10.5">
      <c r="B506" s="72"/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</row>
    <row r="507" spans="2:13" ht="10.5">
      <c r="B507" s="72"/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</row>
    <row r="508" spans="2:13" ht="10.5">
      <c r="B508" s="72"/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</row>
    <row r="509" spans="2:13" ht="10.5">
      <c r="B509" s="72"/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</row>
    <row r="510" spans="2:13" ht="10.5">
      <c r="B510" s="72"/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</row>
    <row r="511" spans="2:13" ht="10.5">
      <c r="B511" s="72"/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</row>
    <row r="512" s="107" customFormat="1" ht="14.25"/>
    <row r="513" s="107" customFormat="1" ht="14.25"/>
    <row r="514" s="107" customFormat="1" ht="14.25"/>
    <row r="515" s="107" customFormat="1" ht="14.25"/>
    <row r="516" s="107" customFormat="1" ht="14.25"/>
    <row r="517" s="107" customFormat="1" ht="14.25"/>
    <row r="518" s="107" customFormat="1" ht="14.25"/>
    <row r="519" s="107" customFormat="1" ht="14.25"/>
    <row r="520" s="107" customFormat="1" ht="14.25"/>
    <row r="521" s="107" customFormat="1" ht="14.25"/>
    <row r="522" s="107" customFormat="1" ht="14.25"/>
    <row r="523" s="107" customFormat="1" ht="14.25"/>
    <row r="524" s="107" customFormat="1" ht="14.25"/>
    <row r="525" s="107" customFormat="1" ht="14.25"/>
    <row r="526" s="107" customFormat="1" ht="14.25"/>
    <row r="527" s="107" customFormat="1" ht="14.25"/>
    <row r="528" s="107" customFormat="1" ht="14.25"/>
    <row r="529" s="107" customFormat="1" ht="14.25"/>
    <row r="530" s="107" customFormat="1" ht="14.25"/>
    <row r="531" s="107" customFormat="1" ht="14.25"/>
    <row r="532" s="107" customFormat="1" ht="14.25"/>
    <row r="533" s="107" customFormat="1" ht="14.25"/>
    <row r="534" s="107" customFormat="1" ht="14.25"/>
    <row r="535" ht="10.5"/>
    <row r="536" spans="1:13" ht="15">
      <c r="A536" s="465" t="s">
        <v>386</v>
      </c>
      <c r="B536" s="127" t="s">
        <v>290</v>
      </c>
      <c r="C536" s="127"/>
      <c r="D536" s="127"/>
      <c r="E536" s="128" t="s">
        <v>298</v>
      </c>
      <c r="F536" s="145"/>
      <c r="G536" s="145"/>
      <c r="H536" s="129" t="s">
        <v>299</v>
      </c>
      <c r="I536" s="146"/>
      <c r="J536" s="146"/>
      <c r="K536" s="130" t="s">
        <v>300</v>
      </c>
      <c r="L536" s="130"/>
      <c r="M536" s="130"/>
    </row>
    <row r="537" spans="2:13" ht="14.25">
      <c r="B537" s="127" t="str">
        <f>$B$10</f>
        <v>2013-2014</v>
      </c>
      <c r="C537" s="127"/>
      <c r="D537" s="127"/>
      <c r="E537" s="128">
        <f>$E$10</f>
        <v>2013</v>
      </c>
      <c r="F537" s="128"/>
      <c r="G537" s="128"/>
      <c r="H537" s="129">
        <f>$H$10</f>
        <v>2013</v>
      </c>
      <c r="I537" s="129"/>
      <c r="J537" s="129"/>
      <c r="K537" s="130">
        <f>$K$10</f>
        <v>2014</v>
      </c>
      <c r="L537" s="131"/>
      <c r="M537" s="131"/>
    </row>
    <row r="538" spans="2:13" ht="14.25">
      <c r="B538" s="113" t="s">
        <v>11</v>
      </c>
      <c r="C538" s="114" t="s">
        <v>6</v>
      </c>
      <c r="D538" s="114" t="s">
        <v>7</v>
      </c>
      <c r="E538" s="115" t="s">
        <v>11</v>
      </c>
      <c r="F538" s="116" t="s">
        <v>6</v>
      </c>
      <c r="G538" s="116" t="s">
        <v>7</v>
      </c>
      <c r="H538" s="117" t="s">
        <v>11</v>
      </c>
      <c r="I538" s="118" t="s">
        <v>6</v>
      </c>
      <c r="J538" s="118" t="s">
        <v>7</v>
      </c>
      <c r="K538" s="119" t="s">
        <v>11</v>
      </c>
      <c r="L538" s="120" t="s">
        <v>6</v>
      </c>
      <c r="M538" s="120" t="s">
        <v>7</v>
      </c>
    </row>
    <row r="539" spans="1:13" ht="15" customHeight="1">
      <c r="A539" s="471" t="s">
        <v>274</v>
      </c>
      <c r="B539" s="472"/>
      <c r="C539" s="472"/>
      <c r="D539" s="472"/>
      <c r="E539" s="472"/>
      <c r="F539" s="472"/>
      <c r="G539" s="472"/>
      <c r="H539" s="472"/>
      <c r="I539" s="472"/>
      <c r="J539" s="472"/>
      <c r="K539" s="472"/>
      <c r="L539" s="472"/>
      <c r="M539" s="473"/>
    </row>
    <row r="540" spans="1:13" ht="14.25">
      <c r="A540" s="178" t="s">
        <v>318</v>
      </c>
      <c r="B540" s="125">
        <f>SUM(C540+D540)</f>
        <v>4</v>
      </c>
      <c r="C540" s="121">
        <f aca="true" t="shared" si="59" ref="C540:D543">SUM(F540+I540+L540)</f>
        <v>1</v>
      </c>
      <c r="D540" s="121">
        <f t="shared" si="59"/>
        <v>3</v>
      </c>
      <c r="E540" s="122">
        <f>SUM(F540+G540)</f>
        <v>0</v>
      </c>
      <c r="F540" s="21">
        <v>0</v>
      </c>
      <c r="G540" s="21">
        <v>0</v>
      </c>
      <c r="H540" s="123">
        <f>SUM(I540+J540)</f>
        <v>2</v>
      </c>
      <c r="I540" s="22">
        <v>1</v>
      </c>
      <c r="J540" s="22">
        <v>1</v>
      </c>
      <c r="K540" s="126">
        <f>SUM(L540+M540)</f>
        <v>2</v>
      </c>
      <c r="L540" s="23">
        <v>0</v>
      </c>
      <c r="M540" s="23">
        <v>2</v>
      </c>
    </row>
    <row r="541" spans="1:13" ht="15">
      <c r="A541" s="95" t="s">
        <v>287</v>
      </c>
      <c r="B541" s="125">
        <f>SUM(C541+D541)</f>
        <v>1</v>
      </c>
      <c r="C541" s="121">
        <f>SUM(F541+I541+L541)</f>
        <v>0</v>
      </c>
      <c r="D541" s="121">
        <f t="shared" si="59"/>
        <v>1</v>
      </c>
      <c r="E541" s="122">
        <f>SUM(F541+G541)</f>
        <v>0</v>
      </c>
      <c r="F541" s="21">
        <v>0</v>
      </c>
      <c r="G541" s="21">
        <v>0</v>
      </c>
      <c r="H541" s="123">
        <f>SUM(I541+J541)</f>
        <v>0</v>
      </c>
      <c r="I541" s="22">
        <v>0</v>
      </c>
      <c r="J541" s="22">
        <v>0</v>
      </c>
      <c r="K541" s="126">
        <f>SUM(L541+M541)</f>
        <v>1</v>
      </c>
      <c r="L541" s="23">
        <v>0</v>
      </c>
      <c r="M541" s="23">
        <v>1</v>
      </c>
    </row>
    <row r="542" spans="1:13" ht="15">
      <c r="A542" s="95" t="s">
        <v>277</v>
      </c>
      <c r="B542" s="125">
        <f>SUM(C542+D542)</f>
        <v>2</v>
      </c>
      <c r="C542" s="121">
        <f t="shared" si="59"/>
        <v>2</v>
      </c>
      <c r="D542" s="121">
        <f t="shared" si="59"/>
        <v>0</v>
      </c>
      <c r="E542" s="122">
        <f>SUM(F542+G542)</f>
        <v>0</v>
      </c>
      <c r="F542" s="21">
        <v>0</v>
      </c>
      <c r="G542" s="21">
        <v>0</v>
      </c>
      <c r="H542" s="123">
        <f>SUM(I542+J542)</f>
        <v>1</v>
      </c>
      <c r="I542" s="22">
        <v>1</v>
      </c>
      <c r="J542" s="22">
        <v>0</v>
      </c>
      <c r="K542" s="126">
        <f>SUM(L542+M542)</f>
        <v>1</v>
      </c>
      <c r="L542" s="23">
        <v>1</v>
      </c>
      <c r="M542" s="23">
        <v>0</v>
      </c>
    </row>
    <row r="543" spans="1:13" ht="15">
      <c r="A543" s="95" t="s">
        <v>278</v>
      </c>
      <c r="B543" s="125">
        <f>SUM(C543+D543)</f>
        <v>2</v>
      </c>
      <c r="C543" s="121">
        <f t="shared" si="59"/>
        <v>0</v>
      </c>
      <c r="D543" s="121">
        <f t="shared" si="59"/>
        <v>2</v>
      </c>
      <c r="E543" s="122">
        <f>SUM(F543+G543)</f>
        <v>0</v>
      </c>
      <c r="F543" s="21">
        <v>0</v>
      </c>
      <c r="G543" s="21">
        <v>0</v>
      </c>
      <c r="H543" s="123">
        <f>SUM(I543+J543)</f>
        <v>0</v>
      </c>
      <c r="I543" s="22">
        <v>0</v>
      </c>
      <c r="J543" s="22">
        <v>0</v>
      </c>
      <c r="K543" s="126">
        <f>SUM(L543+M543)</f>
        <v>2</v>
      </c>
      <c r="L543" s="23">
        <v>0</v>
      </c>
      <c r="M543" s="23">
        <v>2</v>
      </c>
    </row>
    <row r="544" spans="1:13" ht="15.75" thickBot="1">
      <c r="A544" s="393" t="s">
        <v>11</v>
      </c>
      <c r="B544" s="355">
        <f>SUM(C544,D544)</f>
        <v>9</v>
      </c>
      <c r="C544" s="355">
        <f>SUM(F544,I544,L544)</f>
        <v>3</v>
      </c>
      <c r="D544" s="355">
        <f>SUM(G544,J544,M544)</f>
        <v>6</v>
      </c>
      <c r="E544" s="357">
        <f aca="true" t="shared" si="60" ref="E544:M544">SUM(E540:E543)</f>
        <v>0</v>
      </c>
      <c r="F544" s="357">
        <f t="shared" si="60"/>
        <v>0</v>
      </c>
      <c r="G544" s="357">
        <f t="shared" si="60"/>
        <v>0</v>
      </c>
      <c r="H544" s="359">
        <f t="shared" si="60"/>
        <v>3</v>
      </c>
      <c r="I544" s="359">
        <f t="shared" si="60"/>
        <v>2</v>
      </c>
      <c r="J544" s="359">
        <f t="shared" si="60"/>
        <v>1</v>
      </c>
      <c r="K544" s="361">
        <f t="shared" si="60"/>
        <v>6</v>
      </c>
      <c r="L544" s="361">
        <f t="shared" si="60"/>
        <v>1</v>
      </c>
      <c r="M544" s="361">
        <f t="shared" si="60"/>
        <v>5</v>
      </c>
    </row>
    <row r="545" spans="2:13" ht="10.5" thickTop="1">
      <c r="B545" s="72"/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</row>
    <row r="546" spans="2:13" ht="10.5">
      <c r="B546" s="72"/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</row>
    <row r="547" spans="2:13" ht="10.5">
      <c r="B547" s="72"/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</row>
    <row r="548" spans="2:13" ht="10.5">
      <c r="B548" s="72"/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</row>
    <row r="549" spans="2:13" ht="10.5">
      <c r="B549" s="72"/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</row>
    <row r="550" spans="2:13" ht="10.5">
      <c r="B550" s="72"/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</row>
    <row r="551" spans="2:13" ht="10.5">
      <c r="B551" s="72"/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</row>
    <row r="552" spans="2:13" ht="10.5">
      <c r="B552" s="72"/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</row>
    <row r="553" spans="2:13" ht="10.5"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</row>
    <row r="554" spans="2:13" ht="10.5">
      <c r="B554" s="72"/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</row>
    <row r="555" spans="2:13" ht="10.5">
      <c r="B555" s="72"/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</row>
    <row r="556" spans="2:13" ht="10.5">
      <c r="B556" s="72"/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</row>
    <row r="557" spans="2:13" ht="10.5">
      <c r="B557" s="72"/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</row>
    <row r="558" spans="2:13" ht="10.5">
      <c r="B558" s="72"/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</row>
    <row r="559" spans="2:13" ht="10.5">
      <c r="B559" s="72"/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</row>
    <row r="560" spans="2:13" ht="10.5">
      <c r="B560" s="72"/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</row>
    <row r="561" spans="2:13" ht="10.5">
      <c r="B561" s="72"/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</row>
    <row r="562" spans="2:13" ht="10.5">
      <c r="B562" s="72"/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</row>
    <row r="563" spans="2:13" ht="10.5">
      <c r="B563" s="72"/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</row>
    <row r="564" spans="2:13" ht="10.5">
      <c r="B564" s="72"/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</row>
    <row r="565" spans="2:13" ht="10.5">
      <c r="B565" s="72"/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</row>
    <row r="566" spans="2:13" ht="10.5">
      <c r="B566" s="72"/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</row>
    <row r="567" spans="2:13" ht="10.5">
      <c r="B567" s="72"/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</row>
    <row r="568" spans="2:13" ht="10.5">
      <c r="B568" s="72"/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</row>
    <row r="569" spans="2:13" ht="10.5">
      <c r="B569" s="72"/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</row>
    <row r="570" spans="2:13" ht="10.5">
      <c r="B570" s="72"/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</row>
    <row r="571" spans="2:13" ht="10.5">
      <c r="B571" s="72"/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</row>
    <row r="572" spans="2:13" ht="10.5">
      <c r="B572" s="72"/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</row>
    <row r="573" spans="2:13" ht="10.5">
      <c r="B573" s="72"/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</row>
    <row r="574" spans="2:13" ht="10.5">
      <c r="B574" s="72"/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</row>
    <row r="575" spans="2:13" ht="10.5">
      <c r="B575" s="72"/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</row>
    <row r="576" spans="2:13" ht="10.5">
      <c r="B576" s="72"/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</row>
    <row r="577" s="107" customFormat="1" ht="14.25"/>
    <row r="578" s="107" customFormat="1" ht="14.25"/>
    <row r="579" s="107" customFormat="1" ht="14.25"/>
    <row r="580" s="107" customFormat="1" ht="14.25"/>
    <row r="581" s="107" customFormat="1" ht="14.25"/>
    <row r="582" s="107" customFormat="1" ht="14.25"/>
    <row r="583" s="107" customFormat="1" ht="14.25"/>
    <row r="584" s="107" customFormat="1" ht="14.25"/>
    <row r="585" s="107" customFormat="1" ht="14.25"/>
    <row r="586" s="107" customFormat="1" ht="14.25"/>
    <row r="587" s="107" customFormat="1" ht="14.25"/>
    <row r="588" s="107" customFormat="1" ht="14.25"/>
    <row r="589" s="107" customFormat="1" ht="14.25"/>
    <row r="590" s="107" customFormat="1" ht="14.25"/>
    <row r="591" s="107" customFormat="1" ht="14.25"/>
    <row r="592" s="107" customFormat="1" ht="14.25"/>
    <row r="593" s="107" customFormat="1" ht="14.25"/>
    <row r="594" s="107" customFormat="1" ht="14.25"/>
    <row r="595" s="107" customFormat="1" ht="14.25"/>
    <row r="596" s="107" customFormat="1" ht="14.25"/>
    <row r="597" s="107" customFormat="1" ht="14.25"/>
    <row r="598" s="107" customFormat="1" ht="14.25"/>
    <row r="599" s="107" customFormat="1" ht="14.25"/>
    <row r="600" s="107" customFormat="1" ht="14.25"/>
    <row r="601" s="107" customFormat="1" ht="14.25"/>
    <row r="602" s="107" customFormat="1" ht="14.25"/>
    <row r="603" s="107" customFormat="1" ht="14.25"/>
    <row r="604" spans="1:13" ht="15">
      <c r="A604" s="465"/>
      <c r="B604" s="127" t="s">
        <v>290</v>
      </c>
      <c r="C604" s="127"/>
      <c r="D604" s="127"/>
      <c r="E604" s="128" t="s">
        <v>298</v>
      </c>
      <c r="F604" s="145"/>
      <c r="G604" s="145"/>
      <c r="H604" s="129" t="s">
        <v>299</v>
      </c>
      <c r="I604" s="146"/>
      <c r="J604" s="146"/>
      <c r="K604" s="130" t="s">
        <v>300</v>
      </c>
      <c r="L604" s="130"/>
      <c r="M604" s="130"/>
    </row>
    <row r="605" spans="2:13" ht="14.25">
      <c r="B605" s="127" t="str">
        <f>$B$10</f>
        <v>2013-2014</v>
      </c>
      <c r="C605" s="127"/>
      <c r="D605" s="127"/>
      <c r="E605" s="128">
        <f>$E$10</f>
        <v>2013</v>
      </c>
      <c r="F605" s="128"/>
      <c r="G605" s="128"/>
      <c r="H605" s="129">
        <f>$H$10</f>
        <v>2013</v>
      </c>
      <c r="I605" s="129"/>
      <c r="J605" s="129"/>
      <c r="K605" s="130">
        <f>$K$10</f>
        <v>2014</v>
      </c>
      <c r="L605" s="131"/>
      <c r="M605" s="131"/>
    </row>
    <row r="606" spans="2:13" ht="14.25">
      <c r="B606" s="113" t="s">
        <v>11</v>
      </c>
      <c r="C606" s="114" t="s">
        <v>6</v>
      </c>
      <c r="D606" s="114" t="s">
        <v>7</v>
      </c>
      <c r="E606" s="115" t="s">
        <v>11</v>
      </c>
      <c r="F606" s="116" t="s">
        <v>6</v>
      </c>
      <c r="G606" s="116" t="s">
        <v>7</v>
      </c>
      <c r="H606" s="117" t="s">
        <v>11</v>
      </c>
      <c r="I606" s="118" t="s">
        <v>6</v>
      </c>
      <c r="J606" s="118" t="s">
        <v>7</v>
      </c>
      <c r="K606" s="119" t="s">
        <v>11</v>
      </c>
      <c r="L606" s="120" t="s">
        <v>6</v>
      </c>
      <c r="M606" s="120" t="s">
        <v>7</v>
      </c>
    </row>
    <row r="607" spans="1:13" ht="16.5">
      <c r="A607" s="471" t="s">
        <v>307</v>
      </c>
      <c r="B607" s="472"/>
      <c r="C607" s="472"/>
      <c r="D607" s="472"/>
      <c r="E607" s="472"/>
      <c r="F607" s="472"/>
      <c r="G607" s="472"/>
      <c r="H607" s="472"/>
      <c r="I607" s="472"/>
      <c r="J607" s="472"/>
      <c r="K607" s="472"/>
      <c r="L607" s="472"/>
      <c r="M607" s="473"/>
    </row>
    <row r="608" spans="1:13" ht="15">
      <c r="A608" s="96" t="s">
        <v>282</v>
      </c>
      <c r="B608" s="125">
        <f>C608+D608</f>
        <v>3</v>
      </c>
      <c r="C608" s="121">
        <f aca="true" t="shared" si="61" ref="C608:D612">F608+I608+L608</f>
        <v>0</v>
      </c>
      <c r="D608" s="121">
        <f t="shared" si="61"/>
        <v>3</v>
      </c>
      <c r="E608" s="122">
        <f>SUM(F608+G608)</f>
        <v>0</v>
      </c>
      <c r="F608" s="21">
        <v>0</v>
      </c>
      <c r="G608" s="21">
        <v>0</v>
      </c>
      <c r="H608" s="123">
        <f>SUM(I608+J608)</f>
        <v>2</v>
      </c>
      <c r="I608" s="22">
        <v>0</v>
      </c>
      <c r="J608" s="22">
        <v>2</v>
      </c>
      <c r="K608" s="126">
        <f>SUM(L608+M608)</f>
        <v>1</v>
      </c>
      <c r="L608" s="23">
        <v>0</v>
      </c>
      <c r="M608" s="23">
        <v>1</v>
      </c>
    </row>
    <row r="609" spans="1:13" ht="15">
      <c r="A609" s="96" t="s">
        <v>131</v>
      </c>
      <c r="B609" s="125">
        <f>C609+D609</f>
        <v>3</v>
      </c>
      <c r="C609" s="121">
        <f t="shared" si="61"/>
        <v>1</v>
      </c>
      <c r="D609" s="121">
        <f t="shared" si="61"/>
        <v>2</v>
      </c>
      <c r="E609" s="122">
        <f>SUM(F609+G609)</f>
        <v>0</v>
      </c>
      <c r="F609" s="21">
        <v>0</v>
      </c>
      <c r="G609" s="21">
        <v>0</v>
      </c>
      <c r="H609" s="123">
        <f>SUM(I609+J609)</f>
        <v>2</v>
      </c>
      <c r="I609" s="22">
        <v>1</v>
      </c>
      <c r="J609" s="22">
        <v>1</v>
      </c>
      <c r="K609" s="126">
        <f>SUM(L609+M609)</f>
        <v>1</v>
      </c>
      <c r="L609" s="23">
        <v>0</v>
      </c>
      <c r="M609" s="23">
        <v>1</v>
      </c>
    </row>
    <row r="610" spans="1:13" ht="15">
      <c r="A610" s="96" t="s">
        <v>136</v>
      </c>
      <c r="B610" s="125">
        <f>C610+D610</f>
        <v>6</v>
      </c>
      <c r="C610" s="121">
        <f t="shared" si="61"/>
        <v>3</v>
      </c>
      <c r="D610" s="121">
        <f t="shared" si="61"/>
        <v>3</v>
      </c>
      <c r="E610" s="122">
        <f>SUM(F610+G610)</f>
        <v>0</v>
      </c>
      <c r="F610" s="21">
        <v>0</v>
      </c>
      <c r="G610" s="21">
        <v>0</v>
      </c>
      <c r="H610" s="123">
        <f>SUM(I610+J610)</f>
        <v>3</v>
      </c>
      <c r="I610" s="22">
        <v>1</v>
      </c>
      <c r="J610" s="22">
        <v>2</v>
      </c>
      <c r="K610" s="126">
        <f>SUM(L610+M610)</f>
        <v>3</v>
      </c>
      <c r="L610" s="23">
        <v>2</v>
      </c>
      <c r="M610" s="23">
        <v>1</v>
      </c>
    </row>
    <row r="611" spans="1:13" ht="15">
      <c r="A611" s="96" t="s">
        <v>289</v>
      </c>
      <c r="B611" s="125">
        <f>C611+D611</f>
        <v>5</v>
      </c>
      <c r="C611" s="121">
        <f t="shared" si="61"/>
        <v>3</v>
      </c>
      <c r="D611" s="121">
        <f t="shared" si="61"/>
        <v>2</v>
      </c>
      <c r="E611" s="122">
        <f>SUM(F611+G611)</f>
        <v>1</v>
      </c>
      <c r="F611" s="21">
        <v>1</v>
      </c>
      <c r="G611" s="21">
        <v>0</v>
      </c>
      <c r="H611" s="123">
        <f>SUM(I611+J611)</f>
        <v>2</v>
      </c>
      <c r="I611" s="22">
        <v>1</v>
      </c>
      <c r="J611" s="22">
        <v>1</v>
      </c>
      <c r="K611" s="126">
        <f>SUM(L611+M611)</f>
        <v>2</v>
      </c>
      <c r="L611" s="23">
        <v>1</v>
      </c>
      <c r="M611" s="23">
        <v>1</v>
      </c>
    </row>
    <row r="612" spans="1:13" ht="15">
      <c r="A612" s="109" t="s">
        <v>343</v>
      </c>
      <c r="B612" s="125">
        <f>C612+D612</f>
        <v>1</v>
      </c>
      <c r="C612" s="121">
        <f t="shared" si="61"/>
        <v>0</v>
      </c>
      <c r="D612" s="121">
        <f t="shared" si="61"/>
        <v>1</v>
      </c>
      <c r="E612" s="122">
        <f>SUM(F612+G612)</f>
        <v>0</v>
      </c>
      <c r="F612" s="21">
        <v>0</v>
      </c>
      <c r="G612" s="21">
        <v>0</v>
      </c>
      <c r="H612" s="123">
        <f>SUM(I612+J612)</f>
        <v>0</v>
      </c>
      <c r="I612" s="22">
        <v>0</v>
      </c>
      <c r="J612" s="22">
        <v>0</v>
      </c>
      <c r="K612" s="126">
        <f>SUM(L612+M612)</f>
        <v>1</v>
      </c>
      <c r="L612" s="23">
        <v>0</v>
      </c>
      <c r="M612" s="23">
        <v>1</v>
      </c>
    </row>
    <row r="613" spans="1:13" ht="15.75" thickBot="1">
      <c r="A613" s="393" t="s">
        <v>11</v>
      </c>
      <c r="B613" s="354">
        <f aca="true" t="shared" si="62" ref="B613:M613">SUM(B608:B612)</f>
        <v>18</v>
      </c>
      <c r="C613" s="355">
        <f t="shared" si="62"/>
        <v>7</v>
      </c>
      <c r="D613" s="355">
        <f t="shared" si="62"/>
        <v>11</v>
      </c>
      <c r="E613" s="356">
        <f t="shared" si="62"/>
        <v>1</v>
      </c>
      <c r="F613" s="357">
        <f t="shared" si="62"/>
        <v>1</v>
      </c>
      <c r="G613" s="357">
        <f t="shared" si="62"/>
        <v>0</v>
      </c>
      <c r="H613" s="358">
        <f t="shared" si="62"/>
        <v>9</v>
      </c>
      <c r="I613" s="359">
        <f t="shared" si="62"/>
        <v>3</v>
      </c>
      <c r="J613" s="359">
        <f t="shared" si="62"/>
        <v>6</v>
      </c>
      <c r="K613" s="360">
        <f t="shared" si="62"/>
        <v>8</v>
      </c>
      <c r="L613" s="361">
        <f t="shared" si="62"/>
        <v>3</v>
      </c>
      <c r="M613" s="361">
        <f t="shared" si="62"/>
        <v>5</v>
      </c>
    </row>
    <row r="614" spans="1:13" ht="15.75" thickTop="1">
      <c r="A614" s="110"/>
      <c r="B614" s="94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</row>
    <row r="615" spans="1:13" ht="15">
      <c r="A615" s="110"/>
      <c r="B615" s="94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</row>
    <row r="616" spans="1:13" ht="15">
      <c r="A616" s="110"/>
      <c r="B616" s="94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</row>
    <row r="617" spans="1:13" ht="15">
      <c r="A617" s="110"/>
      <c r="B617" s="94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</row>
    <row r="618" spans="1:13" ht="15">
      <c r="A618" s="110"/>
      <c r="B618" s="94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</row>
    <row r="619" spans="1:13" ht="15">
      <c r="A619" s="110"/>
      <c r="B619" s="94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</row>
    <row r="620" spans="1:13" ht="15">
      <c r="A620" s="110"/>
      <c r="B620" s="94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</row>
    <row r="621" spans="1:13" ht="15">
      <c r="A621" s="110"/>
      <c r="B621" s="94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</row>
    <row r="622" spans="1:13" ht="15">
      <c r="A622" s="110"/>
      <c r="B622" s="94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</row>
    <row r="623" spans="1:13" ht="15">
      <c r="A623" s="110"/>
      <c r="B623" s="94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</row>
    <row r="624" spans="1:13" ht="15">
      <c r="A624" s="110"/>
      <c r="B624" s="94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</row>
    <row r="625" spans="1:13" ht="12.75">
      <c r="A625" s="111"/>
      <c r="B625" s="112"/>
      <c r="C625" s="112"/>
      <c r="D625" s="112"/>
      <c r="E625" s="112"/>
      <c r="F625" s="112"/>
      <c r="G625" s="112"/>
      <c r="H625" s="112"/>
      <c r="I625" s="112"/>
      <c r="J625" s="112"/>
      <c r="K625" s="112"/>
      <c r="L625" s="112"/>
      <c r="M625" s="112"/>
    </row>
    <row r="626" spans="1:4" ht="15">
      <c r="A626" s="73"/>
      <c r="B626" s="94"/>
      <c r="C626" s="94"/>
      <c r="D626" s="94"/>
    </row>
    <row r="627" spans="2:16" ht="12.75">
      <c r="B627" s="112"/>
      <c r="C627" s="112"/>
      <c r="D627" s="112"/>
      <c r="E627" s="112"/>
      <c r="F627" s="112"/>
      <c r="G627" s="112"/>
      <c r="H627" s="112"/>
      <c r="I627" s="112"/>
      <c r="J627" s="112"/>
      <c r="K627" s="112"/>
      <c r="L627" s="112"/>
      <c r="M627" s="112"/>
      <c r="N627" s="165" t="s">
        <v>308</v>
      </c>
      <c r="O627" s="165" t="s">
        <v>309</v>
      </c>
      <c r="P627" s="165" t="s">
        <v>310</v>
      </c>
    </row>
    <row r="628" spans="1:16" ht="12.75">
      <c r="A628" s="111"/>
      <c r="B628" s="112"/>
      <c r="C628" s="112"/>
      <c r="D628" s="112"/>
      <c r="E628" s="112"/>
      <c r="F628" s="112"/>
      <c r="G628" s="112"/>
      <c r="H628" s="112"/>
      <c r="I628" s="112"/>
      <c r="J628" s="112"/>
      <c r="K628" s="112"/>
      <c r="L628" s="112"/>
      <c r="M628" s="112"/>
      <c r="N628" s="165">
        <f>SUM(O628+P628)</f>
        <v>179</v>
      </c>
      <c r="O628" s="166">
        <f>SUM(C613+C544+C478+C415+C353)</f>
        <v>80</v>
      </c>
      <c r="P628" s="166">
        <f>SUM(D613+D544+D478+D415+D353)</f>
        <v>99</v>
      </c>
    </row>
    <row r="629" spans="1:13" ht="12.75">
      <c r="A629" s="111"/>
      <c r="B629" s="112"/>
      <c r="C629" s="112"/>
      <c r="D629" s="112"/>
      <c r="E629" s="112"/>
      <c r="F629" s="112"/>
      <c r="G629" s="112"/>
      <c r="H629" s="112"/>
      <c r="I629" s="112"/>
      <c r="J629" s="112"/>
      <c r="K629" s="112"/>
      <c r="L629" s="112"/>
      <c r="M629" s="112"/>
    </row>
    <row r="630" spans="1:13" ht="12.75">
      <c r="A630" s="111"/>
      <c r="B630" s="112"/>
      <c r="C630" s="112"/>
      <c r="D630" s="112"/>
      <c r="E630" s="112"/>
      <c r="F630" s="112"/>
      <c r="G630" s="112"/>
      <c r="H630" s="112"/>
      <c r="I630" s="112"/>
      <c r="J630" s="112"/>
      <c r="K630" s="112"/>
      <c r="L630" s="112"/>
      <c r="M630" s="112"/>
    </row>
    <row r="631" spans="1:13" ht="12.75">
      <c r="A631" s="111"/>
      <c r="B631" s="112"/>
      <c r="C631" s="112"/>
      <c r="D631" s="112"/>
      <c r="E631" s="112"/>
      <c r="F631" s="112"/>
      <c r="G631" s="112"/>
      <c r="H631" s="112"/>
      <c r="I631" s="112"/>
      <c r="J631" s="112"/>
      <c r="K631" s="112"/>
      <c r="L631" s="112"/>
      <c r="M631" s="112"/>
    </row>
    <row r="632" spans="1:13" ht="12.75">
      <c r="A632" s="111"/>
      <c r="B632" s="112"/>
      <c r="C632" s="112"/>
      <c r="D632" s="112"/>
      <c r="E632" s="112"/>
      <c r="F632" s="112"/>
      <c r="G632" s="112"/>
      <c r="H632" s="112"/>
      <c r="I632" s="112"/>
      <c r="J632" s="112"/>
      <c r="K632" s="112"/>
      <c r="L632" s="112"/>
      <c r="M632" s="112"/>
    </row>
    <row r="633" spans="1:13" ht="12.75">
      <c r="A633" s="111"/>
      <c r="B633" s="112"/>
      <c r="C633" s="112"/>
      <c r="D633" s="112"/>
      <c r="E633" s="112"/>
      <c r="F633" s="112"/>
      <c r="G633" s="112"/>
      <c r="H633" s="112"/>
      <c r="I633" s="112"/>
      <c r="J633" s="112"/>
      <c r="K633" s="112"/>
      <c r="L633" s="112"/>
      <c r="M633" s="112"/>
    </row>
    <row r="634" spans="1:13" ht="12.75">
      <c r="A634" s="111"/>
      <c r="B634" s="112"/>
      <c r="C634" s="112"/>
      <c r="D634" s="112"/>
      <c r="E634" s="112"/>
      <c r="F634" s="112"/>
      <c r="G634" s="112"/>
      <c r="H634" s="112"/>
      <c r="I634" s="112"/>
      <c r="J634" s="112"/>
      <c r="K634" s="112"/>
      <c r="L634" s="112"/>
      <c r="M634" s="112"/>
    </row>
    <row r="635" spans="1:13" ht="12.75">
      <c r="A635" s="111"/>
      <c r="B635" s="112"/>
      <c r="C635" s="112"/>
      <c r="D635" s="112"/>
      <c r="E635" s="112"/>
      <c r="F635" s="112"/>
      <c r="G635" s="112"/>
      <c r="H635" s="112"/>
      <c r="I635" s="112"/>
      <c r="J635" s="112"/>
      <c r="K635" s="112"/>
      <c r="L635" s="112"/>
      <c r="M635" s="112"/>
    </row>
    <row r="636" spans="1:13" ht="12.75">
      <c r="A636" s="111"/>
      <c r="B636" s="112"/>
      <c r="C636" s="112"/>
      <c r="D636" s="112"/>
      <c r="E636" s="112"/>
      <c r="F636" s="112"/>
      <c r="G636" s="112"/>
      <c r="H636" s="112"/>
      <c r="I636" s="112"/>
      <c r="J636" s="112"/>
      <c r="K636" s="112"/>
      <c r="L636" s="112"/>
      <c r="M636" s="112"/>
    </row>
    <row r="637" spans="1:13" ht="12.75">
      <c r="A637" s="111"/>
      <c r="B637" s="112"/>
      <c r="C637" s="112"/>
      <c r="D637" s="112"/>
      <c r="E637" s="112"/>
      <c r="F637" s="112"/>
      <c r="G637" s="112"/>
      <c r="H637" s="112"/>
      <c r="I637" s="112"/>
      <c r="J637" s="112"/>
      <c r="K637" s="112"/>
      <c r="L637" s="112"/>
      <c r="M637" s="112"/>
    </row>
    <row r="638" spans="1:13" ht="12.75">
      <c r="A638" s="111"/>
      <c r="B638" s="112"/>
      <c r="C638" s="112"/>
      <c r="D638" s="112"/>
      <c r="E638" s="112"/>
      <c r="F638" s="112"/>
      <c r="G638" s="112"/>
      <c r="H638" s="112"/>
      <c r="I638" s="112"/>
      <c r="J638" s="112"/>
      <c r="K638" s="112"/>
      <c r="L638" s="112"/>
      <c r="M638" s="112"/>
    </row>
    <row r="639" spans="1:13" ht="12.75">
      <c r="A639" s="111"/>
      <c r="B639" s="112"/>
      <c r="C639" s="112"/>
      <c r="D639" s="112"/>
      <c r="E639" s="112"/>
      <c r="F639" s="112"/>
      <c r="G639" s="112"/>
      <c r="H639" s="112"/>
      <c r="I639" s="112"/>
      <c r="J639" s="112"/>
      <c r="K639" s="112"/>
      <c r="L639" s="112"/>
      <c r="M639" s="112"/>
    </row>
    <row r="640" spans="1:13" ht="12.75">
      <c r="A640" s="111"/>
      <c r="B640" s="112"/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</row>
    <row r="641" spans="1:13" ht="12.75">
      <c r="A641" s="111"/>
      <c r="B641" s="112"/>
      <c r="C641" s="112"/>
      <c r="D641" s="112"/>
      <c r="E641" s="112"/>
      <c r="F641" s="112"/>
      <c r="G641" s="112"/>
      <c r="H641" s="112"/>
      <c r="I641" s="112"/>
      <c r="J641" s="112"/>
      <c r="K641" s="112"/>
      <c r="L641" s="112"/>
      <c r="M641" s="112"/>
    </row>
    <row r="642" spans="1:13" ht="12.75">
      <c r="A642" s="111"/>
      <c r="B642" s="112"/>
      <c r="C642" s="112"/>
      <c r="D642" s="112"/>
      <c r="E642" s="112"/>
      <c r="F642" s="112"/>
      <c r="G642" s="112"/>
      <c r="H642" s="112"/>
      <c r="I642" s="112"/>
      <c r="J642" s="112"/>
      <c r="K642" s="112"/>
      <c r="L642" s="112"/>
      <c r="M642" s="112"/>
    </row>
    <row r="643" spans="1:13" ht="12.75">
      <c r="A643" s="111"/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</row>
    <row r="644" spans="1:13" ht="12.75">
      <c r="A644" s="111"/>
      <c r="B644" s="112"/>
      <c r="C644" s="112"/>
      <c r="D644" s="112"/>
      <c r="E644" s="112"/>
      <c r="F644" s="112"/>
      <c r="G644" s="112"/>
      <c r="H644" s="112"/>
      <c r="I644" s="112"/>
      <c r="J644" s="112"/>
      <c r="K644" s="112"/>
      <c r="L644" s="112"/>
      <c r="M644" s="112"/>
    </row>
    <row r="645" spans="1:13" ht="12.75">
      <c r="A645" s="111"/>
      <c r="B645" s="112"/>
      <c r="C645" s="112"/>
      <c r="D645" s="112"/>
      <c r="E645" s="112"/>
      <c r="F645" s="112"/>
      <c r="G645" s="112"/>
      <c r="H645" s="112"/>
      <c r="I645" s="112"/>
      <c r="J645" s="112"/>
      <c r="K645" s="112"/>
      <c r="L645" s="112"/>
      <c r="M645" s="112"/>
    </row>
    <row r="646" spans="1:13" ht="12.75">
      <c r="A646" s="111"/>
      <c r="B646" s="112"/>
      <c r="C646" s="112"/>
      <c r="D646" s="112"/>
      <c r="E646" s="112"/>
      <c r="F646" s="112"/>
      <c r="G646" s="112"/>
      <c r="H646" s="112"/>
      <c r="I646" s="112"/>
      <c r="J646" s="112"/>
      <c r="K646" s="112"/>
      <c r="L646" s="112"/>
      <c r="M646" s="112"/>
    </row>
    <row r="647" spans="1:13" ht="12.75">
      <c r="A647" s="111"/>
      <c r="B647" s="112"/>
      <c r="C647" s="112"/>
      <c r="D647" s="112"/>
      <c r="E647" s="112"/>
      <c r="F647" s="112"/>
      <c r="G647" s="112"/>
      <c r="H647" s="112"/>
      <c r="I647" s="112"/>
      <c r="J647" s="112"/>
      <c r="K647" s="112"/>
      <c r="L647" s="112"/>
      <c r="M647" s="112"/>
    </row>
    <row r="648" spans="1:13" ht="12.75">
      <c r="A648" s="111"/>
      <c r="B648" s="112"/>
      <c r="C648" s="112"/>
      <c r="D648" s="112"/>
      <c r="E648" s="112"/>
      <c r="F648" s="112"/>
      <c r="G648" s="112"/>
      <c r="H648" s="112"/>
      <c r="I648" s="112"/>
      <c r="J648" s="112"/>
      <c r="K648" s="112"/>
      <c r="L648" s="112"/>
      <c r="M648" s="112"/>
    </row>
    <row r="649" spans="1:13" ht="12.75">
      <c r="A649" s="111"/>
      <c r="B649" s="112"/>
      <c r="C649" s="112"/>
      <c r="D649" s="112"/>
      <c r="E649" s="112"/>
      <c r="F649" s="112"/>
      <c r="G649" s="112"/>
      <c r="H649" s="112"/>
      <c r="I649" s="112"/>
      <c r="J649" s="112"/>
      <c r="K649" s="112"/>
      <c r="L649" s="112"/>
      <c r="M649" s="112"/>
    </row>
    <row r="650" spans="1:13" ht="12.75">
      <c r="A650" s="111"/>
      <c r="B650" s="112"/>
      <c r="C650" s="112"/>
      <c r="D650" s="112"/>
      <c r="E650" s="112"/>
      <c r="F650" s="112"/>
      <c r="G650" s="112"/>
      <c r="H650" s="112"/>
      <c r="I650" s="112"/>
      <c r="J650" s="112"/>
      <c r="K650" s="112"/>
      <c r="L650" s="112"/>
      <c r="M650" s="112"/>
    </row>
    <row r="651" spans="1:13" ht="12.75">
      <c r="A651" s="111"/>
      <c r="B651" s="112"/>
      <c r="C651" s="112"/>
      <c r="D651" s="112"/>
      <c r="E651" s="112"/>
      <c r="F651" s="112"/>
      <c r="G651" s="112"/>
      <c r="H651" s="112"/>
      <c r="I651" s="112"/>
      <c r="J651" s="112"/>
      <c r="K651" s="112"/>
      <c r="L651" s="112"/>
      <c r="M651" s="112"/>
    </row>
    <row r="652" spans="1:13" ht="12.75">
      <c r="A652" s="111"/>
      <c r="B652" s="112"/>
      <c r="C652" s="112"/>
      <c r="D652" s="112"/>
      <c r="E652" s="112"/>
      <c r="F652" s="112"/>
      <c r="G652" s="112"/>
      <c r="H652" s="112"/>
      <c r="I652" s="112"/>
      <c r="J652" s="112"/>
      <c r="K652" s="112"/>
      <c r="L652" s="112"/>
      <c r="M652" s="112"/>
    </row>
    <row r="653" spans="1:13" ht="12.75">
      <c r="A653" s="111"/>
      <c r="B653" s="112"/>
      <c r="C653" s="112"/>
      <c r="D653" s="112"/>
      <c r="E653" s="112"/>
      <c r="F653" s="112"/>
      <c r="G653" s="112"/>
      <c r="H653" s="112"/>
      <c r="I653" s="112"/>
      <c r="J653" s="112"/>
      <c r="K653" s="112"/>
      <c r="L653" s="112"/>
      <c r="M653" s="112"/>
    </row>
    <row r="654" spans="1:13" ht="12.75">
      <c r="A654" s="111"/>
      <c r="B654" s="112"/>
      <c r="C654" s="112"/>
      <c r="D654" s="112"/>
      <c r="E654" s="112"/>
      <c r="F654" s="112"/>
      <c r="G654" s="112"/>
      <c r="H654" s="112"/>
      <c r="I654" s="112"/>
      <c r="J654" s="112"/>
      <c r="K654" s="112"/>
      <c r="L654" s="112"/>
      <c r="M654" s="112"/>
    </row>
    <row r="655" s="101" customFormat="1" ht="14.25"/>
    <row r="656" s="101" customFormat="1" ht="14.25"/>
    <row r="657" s="101" customFormat="1" ht="14.25"/>
    <row r="658" s="101" customFormat="1" ht="14.25"/>
    <row r="659" s="101" customFormat="1" ht="14.25"/>
    <row r="660" s="101" customFormat="1" ht="14.25"/>
    <row r="661" s="101" customFormat="1" ht="14.25"/>
    <row r="662" s="101" customFormat="1" ht="14.25"/>
    <row r="663" s="101" customFormat="1" ht="14.25"/>
    <row r="664" s="101" customFormat="1" ht="14.25"/>
    <row r="665" s="101" customFormat="1" ht="14.25"/>
    <row r="666" s="101" customFormat="1" ht="14.25"/>
    <row r="667" spans="1:13" ht="10.5">
      <c r="A667" s="151"/>
      <c r="B667" s="151"/>
      <c r="C667" s="151"/>
      <c r="D667" s="151"/>
      <c r="E667" s="151"/>
      <c r="F667" s="167"/>
      <c r="G667" s="167"/>
      <c r="H667" s="167"/>
      <c r="I667" s="167"/>
      <c r="J667" s="167"/>
      <c r="K667" s="167"/>
      <c r="L667" s="167"/>
      <c r="M667" s="167"/>
    </row>
    <row r="668" spans="1:29" ht="16.5">
      <c r="A668" s="457"/>
      <c r="B668" s="157" t="s">
        <v>16</v>
      </c>
      <c r="C668" s="157"/>
      <c r="D668" s="157"/>
      <c r="E668" s="128" t="s">
        <v>298</v>
      </c>
      <c r="F668" s="145"/>
      <c r="G668" s="145"/>
      <c r="H668" s="129" t="s">
        <v>299</v>
      </c>
      <c r="I668" s="146"/>
      <c r="J668" s="146"/>
      <c r="K668" s="130" t="s">
        <v>300</v>
      </c>
      <c r="L668" s="130"/>
      <c r="M668" s="130"/>
      <c r="P668" s="151"/>
      <c r="Q668" s="478" t="s">
        <v>380</v>
      </c>
      <c r="R668" s="478"/>
      <c r="S668" s="478"/>
      <c r="T668" s="478" t="s">
        <v>208</v>
      </c>
      <c r="U668" s="478"/>
      <c r="V668" s="478"/>
      <c r="W668" s="478" t="s">
        <v>130</v>
      </c>
      <c r="X668" s="478"/>
      <c r="Y668" s="478"/>
      <c r="Z668" s="478" t="s">
        <v>379</v>
      </c>
      <c r="AA668" s="478"/>
      <c r="AB668" s="478"/>
      <c r="AC668" s="151"/>
    </row>
    <row r="669" spans="1:29" ht="14.25">
      <c r="A669" s="151"/>
      <c r="B669" s="127" t="str">
        <f>$B$10</f>
        <v>2013-2014</v>
      </c>
      <c r="C669" s="157"/>
      <c r="D669" s="157"/>
      <c r="E669" s="128">
        <f>$E$10</f>
        <v>2013</v>
      </c>
      <c r="F669" s="128"/>
      <c r="G669" s="128"/>
      <c r="H669" s="129">
        <f>$H$10</f>
        <v>2013</v>
      </c>
      <c r="I669" s="129"/>
      <c r="J669" s="129"/>
      <c r="K669" s="130">
        <f>$K$10</f>
        <v>2014</v>
      </c>
      <c r="L669" s="131"/>
      <c r="M669" s="131"/>
      <c r="P669" s="151"/>
      <c r="Q669" s="168" t="s">
        <v>298</v>
      </c>
      <c r="R669" s="169" t="s">
        <v>299</v>
      </c>
      <c r="S669" s="170" t="s">
        <v>300</v>
      </c>
      <c r="T669" s="168" t="s">
        <v>298</v>
      </c>
      <c r="U669" s="169" t="s">
        <v>299</v>
      </c>
      <c r="V669" s="170" t="s">
        <v>300</v>
      </c>
      <c r="W669" s="168" t="s">
        <v>298</v>
      </c>
      <c r="X669" s="169" t="s">
        <v>299</v>
      </c>
      <c r="Y669" s="170" t="s">
        <v>300</v>
      </c>
      <c r="Z669" s="168" t="s">
        <v>298</v>
      </c>
      <c r="AA669" s="169" t="s">
        <v>299</v>
      </c>
      <c r="AB669" s="170" t="s">
        <v>300</v>
      </c>
      <c r="AC669" s="151"/>
    </row>
    <row r="670" spans="1:29" ht="15">
      <c r="A670" s="151"/>
      <c r="B670" s="159" t="s">
        <v>11</v>
      </c>
      <c r="C670" s="160" t="s">
        <v>6</v>
      </c>
      <c r="D670" s="160" t="s">
        <v>7</v>
      </c>
      <c r="E670" s="148" t="s">
        <v>11</v>
      </c>
      <c r="F670" s="116" t="s">
        <v>6</v>
      </c>
      <c r="G670" s="116" t="s">
        <v>7</v>
      </c>
      <c r="H670" s="149" t="s">
        <v>11</v>
      </c>
      <c r="I670" s="118" t="s">
        <v>6</v>
      </c>
      <c r="J670" s="118" t="s">
        <v>7</v>
      </c>
      <c r="K670" s="150" t="s">
        <v>11</v>
      </c>
      <c r="L670" s="120" t="s">
        <v>6</v>
      </c>
      <c r="M670" s="120" t="s">
        <v>7</v>
      </c>
      <c r="P670" s="152" t="s">
        <v>6</v>
      </c>
      <c r="Q670" s="153">
        <f>F672</f>
        <v>2</v>
      </c>
      <c r="R670" s="153">
        <f>I672</f>
        <v>7</v>
      </c>
      <c r="S670" s="153">
        <f>L672</f>
        <v>6</v>
      </c>
      <c r="T670" s="153">
        <f>F673</f>
        <v>6</v>
      </c>
      <c r="U670" s="153">
        <f>I673</f>
        <v>9</v>
      </c>
      <c r="V670" s="153">
        <f>L673</f>
        <v>17</v>
      </c>
      <c r="W670" s="153">
        <f>F674</f>
        <v>8</v>
      </c>
      <c r="X670" s="153">
        <f>I674</f>
        <v>7</v>
      </c>
      <c r="Y670" s="153">
        <f>L674</f>
        <v>15</v>
      </c>
      <c r="Z670" s="153">
        <f>F675</f>
        <v>0</v>
      </c>
      <c r="AA670" s="153">
        <f>I675</f>
        <v>2</v>
      </c>
      <c r="AB670" s="153">
        <f>L675</f>
        <v>1</v>
      </c>
      <c r="AC670" s="151"/>
    </row>
    <row r="671" spans="1:29" ht="16.5">
      <c r="A671" s="469" t="s">
        <v>387</v>
      </c>
      <c r="B671" s="470"/>
      <c r="C671" s="470"/>
      <c r="D671" s="470"/>
      <c r="E671" s="470"/>
      <c r="F671" s="470"/>
      <c r="G671" s="470"/>
      <c r="H671" s="470"/>
      <c r="I671" s="470"/>
      <c r="J671" s="470"/>
      <c r="K671" s="470"/>
      <c r="L671" s="470"/>
      <c r="M671" s="470"/>
      <c r="P671" s="152" t="s">
        <v>7</v>
      </c>
      <c r="Q671" s="153">
        <f>G672</f>
        <v>2</v>
      </c>
      <c r="R671" s="153">
        <f>J672</f>
        <v>8</v>
      </c>
      <c r="S671" s="153">
        <f>M672</f>
        <v>5</v>
      </c>
      <c r="T671" s="153">
        <f>G673</f>
        <v>7</v>
      </c>
      <c r="U671" s="153">
        <f>J673</f>
        <v>11</v>
      </c>
      <c r="V671" s="153">
        <f>M673</f>
        <v>13</v>
      </c>
      <c r="W671" s="153">
        <f>G674</f>
        <v>3</v>
      </c>
      <c r="X671" s="153">
        <f>J674</f>
        <v>19</v>
      </c>
      <c r="Y671" s="153">
        <f>M674</f>
        <v>25</v>
      </c>
      <c r="Z671" s="153">
        <f>G675</f>
        <v>0</v>
      </c>
      <c r="AA671" s="153">
        <f>J675</f>
        <v>1</v>
      </c>
      <c r="AB671" s="153">
        <f>M675</f>
        <v>5</v>
      </c>
      <c r="AC671" s="151"/>
    </row>
    <row r="672" spans="1:29" ht="15.75" thickBot="1">
      <c r="A672" s="401" t="s">
        <v>369</v>
      </c>
      <c r="B672" s="161">
        <f>SUM(C672:D672)</f>
        <v>30</v>
      </c>
      <c r="C672" s="162">
        <f aca="true" t="shared" si="63" ref="C672:D675">F672+I672+L672</f>
        <v>15</v>
      </c>
      <c r="D672" s="162">
        <f t="shared" si="63"/>
        <v>15</v>
      </c>
      <c r="E672" s="161">
        <f>SUM(F672:G672)</f>
        <v>4</v>
      </c>
      <c r="F672" s="162">
        <f>F353</f>
        <v>2</v>
      </c>
      <c r="G672" s="162">
        <f>G353</f>
        <v>2</v>
      </c>
      <c r="H672" s="161">
        <f>SUM(I672:J672)</f>
        <v>15</v>
      </c>
      <c r="I672" s="162">
        <f>I353</f>
        <v>7</v>
      </c>
      <c r="J672" s="162">
        <f>J353</f>
        <v>8</v>
      </c>
      <c r="K672" s="161">
        <f>SUM(L672:M672)</f>
        <v>11</v>
      </c>
      <c r="L672" s="162">
        <f>L353</f>
        <v>6</v>
      </c>
      <c r="M672" s="162">
        <f>M353</f>
        <v>5</v>
      </c>
      <c r="P672" s="154" t="s">
        <v>308</v>
      </c>
      <c r="Q672" s="155">
        <f aca="true" t="shared" si="64" ref="Q672:AB672">SUM(Q670:Q671)</f>
        <v>4</v>
      </c>
      <c r="R672" s="155">
        <f t="shared" si="64"/>
        <v>15</v>
      </c>
      <c r="S672" s="155">
        <f t="shared" si="64"/>
        <v>11</v>
      </c>
      <c r="T672" s="155">
        <f t="shared" si="64"/>
        <v>13</v>
      </c>
      <c r="U672" s="155">
        <f t="shared" si="64"/>
        <v>20</v>
      </c>
      <c r="V672" s="155">
        <f t="shared" si="64"/>
        <v>30</v>
      </c>
      <c r="W672" s="155">
        <f t="shared" si="64"/>
        <v>11</v>
      </c>
      <c r="X672" s="155">
        <f t="shared" si="64"/>
        <v>26</v>
      </c>
      <c r="Y672" s="155">
        <f t="shared" si="64"/>
        <v>40</v>
      </c>
      <c r="Z672" s="155">
        <f t="shared" si="64"/>
        <v>0</v>
      </c>
      <c r="AA672" s="155">
        <f t="shared" si="64"/>
        <v>3</v>
      </c>
      <c r="AB672" s="155">
        <f t="shared" si="64"/>
        <v>6</v>
      </c>
      <c r="AC672" s="155">
        <f>SUM(Q672:AB672)</f>
        <v>179</v>
      </c>
    </row>
    <row r="673" spans="1:13" ht="15.75" thickTop="1">
      <c r="A673" s="402" t="s">
        <v>371</v>
      </c>
      <c r="B673" s="161">
        <f>SUM(C673:D673)</f>
        <v>63</v>
      </c>
      <c r="C673" s="162">
        <f t="shared" si="63"/>
        <v>32</v>
      </c>
      <c r="D673" s="162">
        <f t="shared" si="63"/>
        <v>31</v>
      </c>
      <c r="E673" s="161">
        <f>SUM(F673:G673)</f>
        <v>13</v>
      </c>
      <c r="F673" s="162">
        <f>F415+F608+F611</f>
        <v>6</v>
      </c>
      <c r="G673" s="162">
        <f>G415+G608+G611</f>
        <v>7</v>
      </c>
      <c r="H673" s="161">
        <f>SUM(I673:J673)</f>
        <v>20</v>
      </c>
      <c r="I673" s="162">
        <f>I415+I608+I611</f>
        <v>9</v>
      </c>
      <c r="J673" s="162">
        <f>J415+J608+J611</f>
        <v>11</v>
      </c>
      <c r="K673" s="161">
        <f>SUM(L673:M673)</f>
        <v>30</v>
      </c>
      <c r="L673" s="162">
        <f>L415+L608+L611</f>
        <v>17</v>
      </c>
      <c r="M673" s="162">
        <f>M415+M608+M611</f>
        <v>13</v>
      </c>
    </row>
    <row r="674" spans="1:13" ht="15">
      <c r="A674" s="405" t="s">
        <v>370</v>
      </c>
      <c r="B674" s="161">
        <f>SUM(C674:D674)</f>
        <v>77</v>
      </c>
      <c r="C674" s="162">
        <f t="shared" si="63"/>
        <v>30</v>
      </c>
      <c r="D674" s="162">
        <f t="shared" si="63"/>
        <v>47</v>
      </c>
      <c r="E674" s="161">
        <f>SUM(F674:G674)</f>
        <v>11</v>
      </c>
      <c r="F674" s="162">
        <f>F478+F609+F610+F612</f>
        <v>8</v>
      </c>
      <c r="G674" s="162">
        <f>G478+G609+G610+G612</f>
        <v>3</v>
      </c>
      <c r="H674" s="161">
        <f>SUM(I674:J674)</f>
        <v>26</v>
      </c>
      <c r="I674" s="162">
        <f>I478+I609+I610+I612</f>
        <v>7</v>
      </c>
      <c r="J674" s="162">
        <f>J478+J609+J610+J612</f>
        <v>19</v>
      </c>
      <c r="K674" s="161">
        <f>SUM(L674:M674)</f>
        <v>40</v>
      </c>
      <c r="L674" s="162">
        <f>L478+L609+L610+L612</f>
        <v>15</v>
      </c>
      <c r="M674" s="162">
        <f>M478+M609+M610+M612</f>
        <v>25</v>
      </c>
    </row>
    <row r="675" spans="1:13" ht="15">
      <c r="A675" s="402" t="s">
        <v>372</v>
      </c>
      <c r="B675" s="161">
        <f>SUM(C675:D675)</f>
        <v>9</v>
      </c>
      <c r="C675" s="162">
        <f t="shared" si="63"/>
        <v>3</v>
      </c>
      <c r="D675" s="162">
        <f t="shared" si="63"/>
        <v>6</v>
      </c>
      <c r="E675" s="161">
        <f>SUM(F675:G675)</f>
        <v>0</v>
      </c>
      <c r="F675" s="162">
        <f>F544</f>
        <v>0</v>
      </c>
      <c r="G675" s="162">
        <f>G544</f>
        <v>0</v>
      </c>
      <c r="H675" s="161">
        <f>SUM(I675:J675)</f>
        <v>3</v>
      </c>
      <c r="I675" s="162">
        <f>I544</f>
        <v>2</v>
      </c>
      <c r="J675" s="162">
        <f>J544</f>
        <v>1</v>
      </c>
      <c r="K675" s="161">
        <f>SUM(L675:M675)</f>
        <v>6</v>
      </c>
      <c r="L675" s="162">
        <f>L544</f>
        <v>1</v>
      </c>
      <c r="M675" s="162">
        <f>M544</f>
        <v>5</v>
      </c>
    </row>
    <row r="676" spans="1:13" ht="15.75" thickBot="1">
      <c r="A676" s="400" t="s">
        <v>11</v>
      </c>
      <c r="B676" s="404">
        <f aca="true" t="shared" si="65" ref="B676:M676">SUM(B672:B675)</f>
        <v>179</v>
      </c>
      <c r="C676" s="399">
        <f t="shared" si="65"/>
        <v>80</v>
      </c>
      <c r="D676" s="399">
        <f t="shared" si="65"/>
        <v>99</v>
      </c>
      <c r="E676" s="356">
        <f t="shared" si="65"/>
        <v>28</v>
      </c>
      <c r="F676" s="357">
        <f t="shared" si="65"/>
        <v>16</v>
      </c>
      <c r="G676" s="357">
        <f t="shared" si="65"/>
        <v>12</v>
      </c>
      <c r="H676" s="358">
        <f t="shared" si="65"/>
        <v>64</v>
      </c>
      <c r="I676" s="359">
        <f t="shared" si="65"/>
        <v>25</v>
      </c>
      <c r="J676" s="359">
        <f t="shared" si="65"/>
        <v>39</v>
      </c>
      <c r="K676" s="360">
        <f t="shared" si="65"/>
        <v>87</v>
      </c>
      <c r="L676" s="361">
        <f t="shared" si="65"/>
        <v>39</v>
      </c>
      <c r="M676" s="361">
        <f t="shared" si="65"/>
        <v>48</v>
      </c>
    </row>
    <row r="677" spans="1:13" ht="15" thickTop="1">
      <c r="A677" s="466" t="s">
        <v>388</v>
      </c>
      <c r="B677" s="17"/>
      <c r="C677" s="17"/>
      <c r="D677" s="17"/>
      <c r="E677" s="17"/>
      <c r="F677" s="167"/>
      <c r="G677" s="167"/>
      <c r="H677" s="167"/>
      <c r="I677" s="167"/>
      <c r="J677" s="167"/>
      <c r="K677" s="167"/>
      <c r="L677" s="167"/>
      <c r="M677" s="167"/>
    </row>
    <row r="678" ht="10.5"/>
    <row r="679" ht="10.5"/>
    <row r="680" ht="10.5"/>
    <row r="681" ht="10.5"/>
    <row r="682" ht="10.5"/>
    <row r="683" ht="10.5"/>
    <row r="684" ht="10.5"/>
    <row r="685" ht="10.5"/>
    <row r="686" ht="10.5"/>
    <row r="687" ht="10.5"/>
    <row r="688" ht="10.5"/>
    <row r="689" ht="10.5"/>
    <row r="690" ht="10.5"/>
    <row r="691" ht="10.5"/>
    <row r="692" ht="10.5"/>
    <row r="693" ht="10.5"/>
    <row r="694" ht="10.5"/>
    <row r="695" ht="10.5"/>
    <row r="696" ht="10.5"/>
    <row r="697" ht="10.5"/>
    <row r="698" ht="10.5"/>
    <row r="699" ht="10.5"/>
    <row r="700" ht="10.5"/>
    <row r="701" ht="10.5"/>
    <row r="702" ht="10.5"/>
    <row r="703" ht="10.5"/>
    <row r="704" ht="10.5"/>
    <row r="705" ht="10.5"/>
    <row r="706" ht="10.5"/>
    <row r="707" ht="10.5"/>
    <row r="708" ht="10.5"/>
    <row r="709" ht="10.5"/>
    <row r="710" ht="10.5"/>
    <row r="711" ht="10.5"/>
    <row r="712" ht="10.5"/>
    <row r="713" ht="10.5"/>
    <row r="714" ht="10.5"/>
    <row r="715" ht="10.5"/>
    <row r="716" ht="10.5"/>
    <row r="717" ht="10.5"/>
    <row r="718" ht="10.5"/>
    <row r="719" ht="10.5"/>
    <row r="720" ht="10.5"/>
    <row r="721" ht="10.5"/>
    <row r="722" ht="10.5"/>
    <row r="723" ht="10.5"/>
    <row r="724" ht="10.5"/>
    <row r="725" ht="10.5"/>
    <row r="726" ht="10.5"/>
    <row r="727" ht="10.5"/>
    <row r="728" ht="10.5"/>
    <row r="729" ht="10.5"/>
    <row r="730" ht="10.5"/>
    <row r="731" ht="10.5"/>
    <row r="732" ht="10.5"/>
    <row r="733" ht="10.5"/>
    <row r="734" ht="10.5"/>
    <row r="735" ht="10.5"/>
    <row r="736" ht="10.5"/>
    <row r="737" ht="10.5"/>
    <row r="738" ht="10.5"/>
    <row r="739" ht="10.5"/>
    <row r="740" ht="10.5"/>
    <row r="741" ht="10.5"/>
    <row r="742" ht="10.5"/>
    <row r="743" ht="10.5"/>
    <row r="744" ht="10.5"/>
    <row r="745" ht="10.5"/>
    <row r="746" ht="10.5"/>
    <row r="747" ht="10.5"/>
    <row r="748" ht="10.5"/>
    <row r="749" ht="10.5"/>
    <row r="750" ht="10.5"/>
    <row r="751" ht="10.5"/>
    <row r="752" ht="10.5"/>
    <row r="753" ht="10.5"/>
  </sheetData>
  <sheetProtection password="E767" sheet="1" scenarios="1" formatCells="0" formatColumns="0" insertRows="0"/>
  <mergeCells count="33">
    <mergeCell ref="A167:M167"/>
    <mergeCell ref="A225:M225"/>
    <mergeCell ref="A338:M338"/>
    <mergeCell ref="A6:M6"/>
    <mergeCell ref="A7:M7"/>
    <mergeCell ref="A22:M22"/>
    <mergeCell ref="A17:M17"/>
    <mergeCell ref="A63:M63"/>
    <mergeCell ref="A1:M1"/>
    <mergeCell ref="A3:M3"/>
    <mergeCell ref="A5:M5"/>
    <mergeCell ref="A2:M2"/>
    <mergeCell ref="A121:M121"/>
    <mergeCell ref="A127:M127"/>
    <mergeCell ref="Q280:S280"/>
    <mergeCell ref="AL281:AN281"/>
    <mergeCell ref="AO281:AQ281"/>
    <mergeCell ref="Q668:S668"/>
    <mergeCell ref="T668:V668"/>
    <mergeCell ref="W668:Y668"/>
    <mergeCell ref="Z668:AB668"/>
    <mergeCell ref="AF281:AH281"/>
    <mergeCell ref="AI281:AK281"/>
    <mergeCell ref="T280:V280"/>
    <mergeCell ref="W280:Y280"/>
    <mergeCell ref="Z280:AB280"/>
    <mergeCell ref="A283:M283"/>
    <mergeCell ref="A671:M671"/>
    <mergeCell ref="A343:M343"/>
    <mergeCell ref="A402:M402"/>
    <mergeCell ref="A470:M470"/>
    <mergeCell ref="A539:M539"/>
    <mergeCell ref="A607:M607"/>
  </mergeCells>
  <printOptions horizontalCentered="1"/>
  <pageMargins left="0.6692913385826772" right="0.6692913385826772" top="0.5511811023622047" bottom="0.5511811023622047" header="0.5118110236220472" footer="0.31496062992125984"/>
  <pageSetup fitToHeight="0" fitToWidth="1" horizontalDpi="600" verticalDpi="600" orientation="portrait" scale="80" r:id="rId2"/>
  <headerFooter differentFirst="1">
    <oddHeader>&amp;L&amp;"Calibri Light,Bold"DISTRIBUCIÓN DE LA CLASE GRADUANDA POR COLEGIO Y PROGRAMA DE ESTUDIO</oddHeader>
    <oddFooter>&amp;C&amp;P</oddFooter>
    <firstFooter>&amp;C1</firstFooter>
  </headerFooter>
  <rowBreaks count="1" manualBreakCount="1">
    <brk id="1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1"/>
  <sheetViews>
    <sheetView zoomScaleSheetLayoutView="100" zoomScalePageLayoutView="70" workbookViewId="0" topLeftCell="A1">
      <selection activeCell="A9" sqref="A9"/>
    </sheetView>
  </sheetViews>
  <sheetFormatPr defaultColWidth="0" defaultRowHeight="15" zeroHeight="1"/>
  <cols>
    <col min="1" max="1" width="34.375" style="183" customWidth="1"/>
    <col min="2" max="2" width="6.625" style="97" customWidth="1"/>
    <col min="3" max="3" width="5.00390625" style="97" customWidth="1"/>
    <col min="4" max="4" width="5.75390625" style="97" customWidth="1"/>
    <col min="5" max="5" width="5.125" style="97" customWidth="1"/>
    <col min="6" max="6" width="6.625" style="97" customWidth="1"/>
    <col min="7" max="8" width="4.875" style="97" customWidth="1"/>
    <col min="9" max="9" width="4.625" style="97" customWidth="1"/>
    <col min="10" max="10" width="6.625" style="97" customWidth="1"/>
    <col min="11" max="13" width="4.625" style="97" customWidth="1"/>
    <col min="14" max="14" width="6.625" style="97" customWidth="1"/>
    <col min="15" max="15" width="5.125" style="97" customWidth="1"/>
    <col min="16" max="16" width="5.50390625" style="97" customWidth="1"/>
    <col min="17" max="17" width="5.125" style="97" customWidth="1"/>
    <col min="18" max="18" width="0" style="97" hidden="1" customWidth="1"/>
    <col min="19" max="16384" width="9.00390625" style="97" hidden="1" customWidth="1"/>
  </cols>
  <sheetData>
    <row r="1" spans="1:17" s="72" customFormat="1" ht="21">
      <c r="A1" s="485" t="s">
        <v>304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</row>
    <row r="2" spans="1:17" s="72" customFormat="1" ht="21">
      <c r="A2" s="495" t="str">
        <f>GÉNERO!A7</f>
        <v>AÑO ACADÉMICO 2013-2014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</row>
    <row r="3" spans="1:17" s="72" customFormat="1" ht="12.75">
      <c r="A3" s="111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s="72" customFormat="1" ht="15">
      <c r="A4" s="91"/>
      <c r="B4" s="350" t="s">
        <v>290</v>
      </c>
      <c r="C4" s="410"/>
      <c r="D4" s="410"/>
      <c r="E4" s="410"/>
      <c r="F4" s="411" t="s">
        <v>4</v>
      </c>
      <c r="G4" s="412"/>
      <c r="H4" s="411"/>
      <c r="I4" s="411"/>
      <c r="J4" s="352" t="s">
        <v>12</v>
      </c>
      <c r="K4" s="413"/>
      <c r="L4" s="413"/>
      <c r="M4" s="413"/>
      <c r="N4" s="414" t="s">
        <v>5</v>
      </c>
      <c r="O4" s="414"/>
      <c r="P4" s="414"/>
      <c r="Q4" s="414"/>
    </row>
    <row r="5" spans="1:17" s="72" customFormat="1" ht="15">
      <c r="A5" s="95"/>
      <c r="B5" s="410" t="s">
        <v>324</v>
      </c>
      <c r="C5" s="410"/>
      <c r="D5" s="410"/>
      <c r="E5" s="410"/>
      <c r="F5" s="351">
        <v>2013</v>
      </c>
      <c r="G5" s="351"/>
      <c r="H5" s="411"/>
      <c r="I5" s="411"/>
      <c r="J5" s="352">
        <v>2013</v>
      </c>
      <c r="K5" s="413"/>
      <c r="L5" s="413"/>
      <c r="M5" s="413"/>
      <c r="N5" s="353">
        <v>2014</v>
      </c>
      <c r="O5" s="414"/>
      <c r="P5" s="414"/>
      <c r="Q5" s="414"/>
    </row>
    <row r="6" spans="1:17" s="72" customFormat="1" ht="15">
      <c r="A6" s="95"/>
      <c r="B6" s="415" t="s">
        <v>11</v>
      </c>
      <c r="C6" s="416" t="s">
        <v>8</v>
      </c>
      <c r="D6" s="416" t="s">
        <v>9</v>
      </c>
      <c r="E6" s="416" t="s">
        <v>115</v>
      </c>
      <c r="F6" s="417" t="s">
        <v>11</v>
      </c>
      <c r="G6" s="418" t="s">
        <v>8</v>
      </c>
      <c r="H6" s="418" t="s">
        <v>9</v>
      </c>
      <c r="I6" s="418" t="s">
        <v>115</v>
      </c>
      <c r="J6" s="419" t="s">
        <v>11</v>
      </c>
      <c r="K6" s="420" t="s">
        <v>8</v>
      </c>
      <c r="L6" s="420" t="s">
        <v>9</v>
      </c>
      <c r="M6" s="420" t="s">
        <v>115</v>
      </c>
      <c r="N6" s="421" t="s">
        <v>11</v>
      </c>
      <c r="O6" s="422" t="s">
        <v>8</v>
      </c>
      <c r="P6" s="422" t="s">
        <v>9</v>
      </c>
      <c r="Q6" s="422" t="s">
        <v>115</v>
      </c>
    </row>
    <row r="7" spans="1:18" s="72" customFormat="1" ht="15.75" thickBot="1">
      <c r="A7" s="393" t="s">
        <v>11</v>
      </c>
      <c r="B7" s="354">
        <f aca="true" t="shared" si="0" ref="B7:Q7">SUM(B25+B77+B149+B206+B258)</f>
        <v>651</v>
      </c>
      <c r="C7" s="355">
        <f t="shared" si="0"/>
        <v>256</v>
      </c>
      <c r="D7" s="355">
        <f t="shared" si="0"/>
        <v>373</v>
      </c>
      <c r="E7" s="355">
        <f t="shared" si="0"/>
        <v>22</v>
      </c>
      <c r="F7" s="356">
        <f t="shared" si="0"/>
        <v>13</v>
      </c>
      <c r="G7" s="357">
        <f t="shared" si="0"/>
        <v>8</v>
      </c>
      <c r="H7" s="357">
        <f t="shared" si="0"/>
        <v>5</v>
      </c>
      <c r="I7" s="357">
        <f t="shared" si="0"/>
        <v>0</v>
      </c>
      <c r="J7" s="358">
        <f t="shared" si="0"/>
        <v>159</v>
      </c>
      <c r="K7" s="359">
        <f t="shared" si="0"/>
        <v>62</v>
      </c>
      <c r="L7" s="359">
        <f t="shared" si="0"/>
        <v>93</v>
      </c>
      <c r="M7" s="359">
        <f t="shared" si="0"/>
        <v>4</v>
      </c>
      <c r="N7" s="360">
        <f t="shared" si="0"/>
        <v>479</v>
      </c>
      <c r="O7" s="361">
        <f t="shared" si="0"/>
        <v>186</v>
      </c>
      <c r="P7" s="361">
        <f t="shared" si="0"/>
        <v>275</v>
      </c>
      <c r="Q7" s="361">
        <f t="shared" si="0"/>
        <v>18</v>
      </c>
      <c r="R7" s="176"/>
    </row>
    <row r="8" spans="1:17" s="72" customFormat="1" ht="13.5" thickTop="1">
      <c r="A8" s="111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</row>
    <row r="9" spans="1:17" s="72" customFormat="1" ht="12.75">
      <c r="A9" s="111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</row>
    <row r="10" spans="1:17" s="72" customFormat="1" ht="12.75">
      <c r="A10" s="111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</row>
    <row r="11" spans="1:18" s="72" customFormat="1" ht="15">
      <c r="A11" s="465" t="s">
        <v>386</v>
      </c>
      <c r="B11" s="127" t="s">
        <v>290</v>
      </c>
      <c r="C11" s="184"/>
      <c r="D11" s="184"/>
      <c r="E11" s="184"/>
      <c r="F11" s="185" t="s">
        <v>4</v>
      </c>
      <c r="G11" s="186"/>
      <c r="H11" s="185"/>
      <c r="I11" s="185"/>
      <c r="J11" s="129" t="s">
        <v>12</v>
      </c>
      <c r="K11" s="187"/>
      <c r="L11" s="187"/>
      <c r="M11" s="187"/>
      <c r="N11" s="188" t="s">
        <v>5</v>
      </c>
      <c r="O11" s="188"/>
      <c r="P11" s="188"/>
      <c r="Q11" s="188"/>
      <c r="R11" s="176"/>
    </row>
    <row r="12" spans="1:17" s="72" customFormat="1" ht="14.25">
      <c r="A12" s="111"/>
      <c r="B12" s="184" t="str">
        <f>$B$5</f>
        <v>2013-2014</v>
      </c>
      <c r="C12" s="184"/>
      <c r="D12" s="184"/>
      <c r="E12" s="184"/>
      <c r="F12" s="128">
        <f>$F$5</f>
        <v>2013</v>
      </c>
      <c r="G12" s="128"/>
      <c r="H12" s="185"/>
      <c r="I12" s="185"/>
      <c r="J12" s="129">
        <f>$J$5</f>
        <v>2013</v>
      </c>
      <c r="K12" s="187"/>
      <c r="L12" s="187"/>
      <c r="M12" s="187"/>
      <c r="N12" s="130">
        <f>$N$5</f>
        <v>2014</v>
      </c>
      <c r="O12" s="188"/>
      <c r="P12" s="188"/>
      <c r="Q12" s="188"/>
    </row>
    <row r="13" spans="1:18" s="72" customFormat="1" ht="14.25">
      <c r="A13" s="111"/>
      <c r="B13" s="113" t="s">
        <v>11</v>
      </c>
      <c r="C13" s="114" t="s">
        <v>8</v>
      </c>
      <c r="D13" s="114" t="s">
        <v>9</v>
      </c>
      <c r="E13" s="114" t="s">
        <v>115</v>
      </c>
      <c r="F13" s="115" t="s">
        <v>11</v>
      </c>
      <c r="G13" s="116" t="s">
        <v>8</v>
      </c>
      <c r="H13" s="116" t="s">
        <v>9</v>
      </c>
      <c r="I13" s="116" t="s">
        <v>115</v>
      </c>
      <c r="J13" s="117" t="s">
        <v>11</v>
      </c>
      <c r="K13" s="118" t="s">
        <v>8</v>
      </c>
      <c r="L13" s="118" t="s">
        <v>9</v>
      </c>
      <c r="M13" s="118" t="s">
        <v>115</v>
      </c>
      <c r="N13" s="119" t="s">
        <v>11</v>
      </c>
      <c r="O13" s="120" t="s">
        <v>8</v>
      </c>
      <c r="P13" s="120" t="s">
        <v>9</v>
      </c>
      <c r="Q13" s="120" t="s">
        <v>115</v>
      </c>
      <c r="R13" s="176"/>
    </row>
    <row r="14" spans="1:18" s="72" customFormat="1" ht="16.5">
      <c r="A14" s="471" t="s">
        <v>281</v>
      </c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3"/>
      <c r="R14" s="176"/>
    </row>
    <row r="15" spans="1:18" s="72" customFormat="1" ht="15">
      <c r="A15" s="91" t="s">
        <v>123</v>
      </c>
      <c r="B15" s="125">
        <f>SUM(C15:E15)</f>
        <v>1</v>
      </c>
      <c r="C15" s="121">
        <f>SUM(G15+K15+O15)</f>
        <v>1</v>
      </c>
      <c r="D15" s="121">
        <f aca="true" t="shared" si="1" ref="D15:E24">SUM(H15+L15+P15)</f>
        <v>0</v>
      </c>
      <c r="E15" s="121">
        <f t="shared" si="1"/>
        <v>0</v>
      </c>
      <c r="F15" s="122">
        <f>SUM(G15:I15)</f>
        <v>0</v>
      </c>
      <c r="G15" s="21">
        <v>0</v>
      </c>
      <c r="H15" s="21">
        <v>0</v>
      </c>
      <c r="I15" s="21">
        <v>0</v>
      </c>
      <c r="J15" s="123">
        <f>SUM(K15:M15)</f>
        <v>0</v>
      </c>
      <c r="K15" s="22">
        <v>0</v>
      </c>
      <c r="L15" s="22">
        <v>0</v>
      </c>
      <c r="M15" s="22">
        <v>0</v>
      </c>
      <c r="N15" s="126">
        <f>SUM(O15:Q15)</f>
        <v>1</v>
      </c>
      <c r="O15" s="23">
        <v>1</v>
      </c>
      <c r="P15" s="23">
        <v>0</v>
      </c>
      <c r="Q15" s="23">
        <v>0</v>
      </c>
      <c r="R15" s="176"/>
    </row>
    <row r="16" spans="1:18" s="72" customFormat="1" ht="15">
      <c r="A16" s="91" t="s">
        <v>128</v>
      </c>
      <c r="B16" s="125">
        <f aca="true" t="shared" si="2" ref="B16:B24">SUM(C16:E16)</f>
        <v>4</v>
      </c>
      <c r="C16" s="121">
        <f aca="true" t="shared" si="3" ref="C16:C24">SUM(G16+K16+O16)</f>
        <v>2</v>
      </c>
      <c r="D16" s="121">
        <f t="shared" si="1"/>
        <v>2</v>
      </c>
      <c r="E16" s="121">
        <f t="shared" si="1"/>
        <v>0</v>
      </c>
      <c r="F16" s="122">
        <f aca="true" t="shared" si="4" ref="F16:F24">SUM(G16:I16)</f>
        <v>0</v>
      </c>
      <c r="G16" s="21">
        <v>0</v>
      </c>
      <c r="H16" s="21">
        <v>0</v>
      </c>
      <c r="I16" s="21">
        <v>0</v>
      </c>
      <c r="J16" s="123">
        <f aca="true" t="shared" si="5" ref="J16:J24">SUM(K16:M16)</f>
        <v>1</v>
      </c>
      <c r="K16" s="22">
        <v>0</v>
      </c>
      <c r="L16" s="22">
        <v>1</v>
      </c>
      <c r="M16" s="22">
        <v>0</v>
      </c>
      <c r="N16" s="126">
        <f aca="true" t="shared" si="6" ref="N16:N24">SUM(O16:Q16)</f>
        <v>3</v>
      </c>
      <c r="O16" s="23">
        <v>2</v>
      </c>
      <c r="P16" s="23">
        <v>1</v>
      </c>
      <c r="Q16" s="23">
        <v>0</v>
      </c>
      <c r="R16" s="176"/>
    </row>
    <row r="17" spans="1:18" s="72" customFormat="1" ht="15">
      <c r="A17" s="91" t="s">
        <v>138</v>
      </c>
      <c r="B17" s="125">
        <f t="shared" si="2"/>
        <v>0</v>
      </c>
      <c r="C17" s="121">
        <f t="shared" si="3"/>
        <v>0</v>
      </c>
      <c r="D17" s="121">
        <f t="shared" si="1"/>
        <v>0</v>
      </c>
      <c r="E17" s="121">
        <f t="shared" si="1"/>
        <v>0</v>
      </c>
      <c r="F17" s="122">
        <f t="shared" si="4"/>
        <v>0</v>
      </c>
      <c r="G17" s="21">
        <v>0</v>
      </c>
      <c r="H17" s="21">
        <v>0</v>
      </c>
      <c r="I17" s="21">
        <v>0</v>
      </c>
      <c r="J17" s="123">
        <f t="shared" si="5"/>
        <v>0</v>
      </c>
      <c r="K17" s="22">
        <v>0</v>
      </c>
      <c r="L17" s="22">
        <v>0</v>
      </c>
      <c r="M17" s="22">
        <v>0</v>
      </c>
      <c r="N17" s="126">
        <f t="shared" si="6"/>
        <v>0</v>
      </c>
      <c r="O17" s="23">
        <v>0</v>
      </c>
      <c r="P17" s="23">
        <v>0</v>
      </c>
      <c r="Q17" s="23">
        <v>0</v>
      </c>
      <c r="R17" s="176"/>
    </row>
    <row r="18" spans="1:18" s="72" customFormat="1" ht="15">
      <c r="A18" s="91" t="s">
        <v>125</v>
      </c>
      <c r="B18" s="125">
        <f t="shared" si="2"/>
        <v>0</v>
      </c>
      <c r="C18" s="121">
        <f>SUM(G18+K18+O18)</f>
        <v>0</v>
      </c>
      <c r="D18" s="121">
        <f t="shared" si="1"/>
        <v>0</v>
      </c>
      <c r="E18" s="121">
        <f t="shared" si="1"/>
        <v>0</v>
      </c>
      <c r="F18" s="122">
        <f t="shared" si="4"/>
        <v>0</v>
      </c>
      <c r="G18" s="21">
        <v>0</v>
      </c>
      <c r="H18" s="21">
        <v>0</v>
      </c>
      <c r="I18" s="21">
        <v>0</v>
      </c>
      <c r="J18" s="123">
        <f t="shared" si="5"/>
        <v>0</v>
      </c>
      <c r="K18" s="22">
        <v>0</v>
      </c>
      <c r="L18" s="22">
        <v>0</v>
      </c>
      <c r="M18" s="22">
        <v>0</v>
      </c>
      <c r="N18" s="126">
        <f t="shared" si="6"/>
        <v>0</v>
      </c>
      <c r="O18" s="23">
        <v>0</v>
      </c>
      <c r="P18" s="23">
        <v>0</v>
      </c>
      <c r="Q18" s="23">
        <v>0</v>
      </c>
      <c r="R18" s="176"/>
    </row>
    <row r="19" spans="1:18" s="72" customFormat="1" ht="15">
      <c r="A19" s="91" t="s">
        <v>240</v>
      </c>
      <c r="B19" s="125">
        <f t="shared" si="2"/>
        <v>0</v>
      </c>
      <c r="C19" s="121">
        <f t="shared" si="3"/>
        <v>0</v>
      </c>
      <c r="D19" s="121">
        <f t="shared" si="1"/>
        <v>0</v>
      </c>
      <c r="E19" s="121">
        <f t="shared" si="1"/>
        <v>0</v>
      </c>
      <c r="F19" s="122">
        <f t="shared" si="4"/>
        <v>0</v>
      </c>
      <c r="G19" s="21">
        <v>0</v>
      </c>
      <c r="H19" s="21">
        <v>0</v>
      </c>
      <c r="I19" s="21">
        <v>0</v>
      </c>
      <c r="J19" s="123">
        <f t="shared" si="5"/>
        <v>0</v>
      </c>
      <c r="K19" s="22">
        <v>0</v>
      </c>
      <c r="L19" s="22">
        <v>0</v>
      </c>
      <c r="M19" s="22">
        <v>0</v>
      </c>
      <c r="N19" s="126">
        <f t="shared" si="6"/>
        <v>0</v>
      </c>
      <c r="O19" s="23">
        <v>0</v>
      </c>
      <c r="P19" s="23">
        <v>0</v>
      </c>
      <c r="Q19" s="23">
        <v>0</v>
      </c>
      <c r="R19" s="176"/>
    </row>
    <row r="20" spans="1:18" s="72" customFormat="1" ht="15">
      <c r="A20" s="91" t="s">
        <v>241</v>
      </c>
      <c r="B20" s="125">
        <f t="shared" si="2"/>
        <v>0</v>
      </c>
      <c r="C20" s="121">
        <f t="shared" si="3"/>
        <v>0</v>
      </c>
      <c r="D20" s="121">
        <f t="shared" si="1"/>
        <v>0</v>
      </c>
      <c r="E20" s="121">
        <f t="shared" si="1"/>
        <v>0</v>
      </c>
      <c r="F20" s="122">
        <f t="shared" si="4"/>
        <v>0</v>
      </c>
      <c r="G20" s="21">
        <v>0</v>
      </c>
      <c r="H20" s="21">
        <v>0</v>
      </c>
      <c r="I20" s="21">
        <v>0</v>
      </c>
      <c r="J20" s="123">
        <f t="shared" si="5"/>
        <v>0</v>
      </c>
      <c r="K20" s="22">
        <v>0</v>
      </c>
      <c r="L20" s="22">
        <v>0</v>
      </c>
      <c r="M20" s="22">
        <v>0</v>
      </c>
      <c r="N20" s="126">
        <f t="shared" si="6"/>
        <v>0</v>
      </c>
      <c r="O20" s="23">
        <v>0</v>
      </c>
      <c r="P20" s="23">
        <v>0</v>
      </c>
      <c r="Q20" s="23">
        <v>0</v>
      </c>
      <c r="R20" s="176"/>
    </row>
    <row r="21" spans="1:18" s="72" customFormat="1" ht="15">
      <c r="A21" s="91" t="s">
        <v>126</v>
      </c>
      <c r="B21" s="125">
        <f t="shared" si="2"/>
        <v>2</v>
      </c>
      <c r="C21" s="121">
        <f t="shared" si="3"/>
        <v>1</v>
      </c>
      <c r="D21" s="121">
        <f t="shared" si="1"/>
        <v>1</v>
      </c>
      <c r="E21" s="121">
        <f t="shared" si="1"/>
        <v>0</v>
      </c>
      <c r="F21" s="122">
        <f t="shared" si="4"/>
        <v>0</v>
      </c>
      <c r="G21" s="21">
        <v>0</v>
      </c>
      <c r="H21" s="21">
        <v>0</v>
      </c>
      <c r="I21" s="21">
        <v>0</v>
      </c>
      <c r="J21" s="123">
        <f t="shared" si="5"/>
        <v>1</v>
      </c>
      <c r="K21" s="22">
        <v>1</v>
      </c>
      <c r="L21" s="22">
        <v>0</v>
      </c>
      <c r="M21" s="22">
        <v>0</v>
      </c>
      <c r="N21" s="126">
        <f t="shared" si="6"/>
        <v>1</v>
      </c>
      <c r="O21" s="23">
        <v>0</v>
      </c>
      <c r="P21" s="23">
        <v>1</v>
      </c>
      <c r="Q21" s="23">
        <v>0</v>
      </c>
      <c r="R21" s="176"/>
    </row>
    <row r="22" spans="1:18" s="72" customFormat="1" ht="15">
      <c r="A22" s="91" t="s">
        <v>127</v>
      </c>
      <c r="B22" s="125">
        <f t="shared" si="2"/>
        <v>13</v>
      </c>
      <c r="C22" s="121">
        <f t="shared" si="3"/>
        <v>8</v>
      </c>
      <c r="D22" s="121">
        <f t="shared" si="1"/>
        <v>5</v>
      </c>
      <c r="E22" s="121">
        <f t="shared" si="1"/>
        <v>0</v>
      </c>
      <c r="F22" s="122">
        <f t="shared" si="4"/>
        <v>2</v>
      </c>
      <c r="G22" s="21">
        <v>2</v>
      </c>
      <c r="H22" s="21">
        <v>0</v>
      </c>
      <c r="I22" s="21">
        <v>0</v>
      </c>
      <c r="J22" s="123">
        <f t="shared" si="5"/>
        <v>2</v>
      </c>
      <c r="K22" s="22">
        <v>1</v>
      </c>
      <c r="L22" s="22">
        <v>1</v>
      </c>
      <c r="M22" s="22">
        <v>0</v>
      </c>
      <c r="N22" s="126">
        <f t="shared" si="6"/>
        <v>9</v>
      </c>
      <c r="O22" s="23">
        <v>5</v>
      </c>
      <c r="P22" s="23">
        <v>4</v>
      </c>
      <c r="Q22" s="23">
        <v>0</v>
      </c>
      <c r="R22" s="176"/>
    </row>
    <row r="23" spans="1:18" s="72" customFormat="1" ht="15">
      <c r="A23" s="91" t="s">
        <v>311</v>
      </c>
      <c r="B23" s="125">
        <f t="shared" si="2"/>
        <v>1</v>
      </c>
      <c r="C23" s="121">
        <f t="shared" si="3"/>
        <v>0</v>
      </c>
      <c r="D23" s="121">
        <f t="shared" si="1"/>
        <v>1</v>
      </c>
      <c r="E23" s="121">
        <f t="shared" si="1"/>
        <v>0</v>
      </c>
      <c r="F23" s="122">
        <f t="shared" si="4"/>
        <v>0</v>
      </c>
      <c r="G23" s="21">
        <v>0</v>
      </c>
      <c r="H23" s="21">
        <v>0</v>
      </c>
      <c r="I23" s="21">
        <v>0</v>
      </c>
      <c r="J23" s="123">
        <f t="shared" si="5"/>
        <v>1</v>
      </c>
      <c r="K23" s="22">
        <v>0</v>
      </c>
      <c r="L23" s="22">
        <v>1</v>
      </c>
      <c r="M23" s="22">
        <v>0</v>
      </c>
      <c r="N23" s="126">
        <f t="shared" si="6"/>
        <v>0</v>
      </c>
      <c r="O23" s="23">
        <v>0</v>
      </c>
      <c r="P23" s="23">
        <v>0</v>
      </c>
      <c r="Q23" s="23">
        <v>0</v>
      </c>
      <c r="R23" s="176"/>
    </row>
    <row r="24" spans="1:18" s="72" customFormat="1" ht="15">
      <c r="A24" s="91" t="s">
        <v>242</v>
      </c>
      <c r="B24" s="125">
        <f t="shared" si="2"/>
        <v>4</v>
      </c>
      <c r="C24" s="121">
        <f t="shared" si="3"/>
        <v>3</v>
      </c>
      <c r="D24" s="121">
        <f t="shared" si="1"/>
        <v>1</v>
      </c>
      <c r="E24" s="121">
        <f t="shared" si="1"/>
        <v>0</v>
      </c>
      <c r="F24" s="122">
        <f t="shared" si="4"/>
        <v>0</v>
      </c>
      <c r="G24" s="21">
        <v>0</v>
      </c>
      <c r="H24" s="21">
        <v>0</v>
      </c>
      <c r="I24" s="21">
        <v>0</v>
      </c>
      <c r="J24" s="123">
        <f t="shared" si="5"/>
        <v>0</v>
      </c>
      <c r="K24" s="22">
        <v>0</v>
      </c>
      <c r="L24" s="22">
        <v>0</v>
      </c>
      <c r="M24" s="22">
        <v>0</v>
      </c>
      <c r="N24" s="126">
        <f t="shared" si="6"/>
        <v>4</v>
      </c>
      <c r="O24" s="23">
        <v>3</v>
      </c>
      <c r="P24" s="23">
        <v>1</v>
      </c>
      <c r="Q24" s="23">
        <v>0</v>
      </c>
      <c r="R24" s="176"/>
    </row>
    <row r="25" spans="1:18" s="73" customFormat="1" ht="15.75" thickBot="1">
      <c r="A25" s="393" t="s">
        <v>11</v>
      </c>
      <c r="B25" s="354">
        <f aca="true" t="shared" si="7" ref="B25:Q25">SUM(B15:B24)</f>
        <v>25</v>
      </c>
      <c r="C25" s="406">
        <f t="shared" si="7"/>
        <v>15</v>
      </c>
      <c r="D25" s="406">
        <f t="shared" si="7"/>
        <v>10</v>
      </c>
      <c r="E25" s="406">
        <f t="shared" si="7"/>
        <v>0</v>
      </c>
      <c r="F25" s="356">
        <f t="shared" si="7"/>
        <v>2</v>
      </c>
      <c r="G25" s="407">
        <f t="shared" si="7"/>
        <v>2</v>
      </c>
      <c r="H25" s="407">
        <f t="shared" si="7"/>
        <v>0</v>
      </c>
      <c r="I25" s="407">
        <f t="shared" si="7"/>
        <v>0</v>
      </c>
      <c r="J25" s="358">
        <f t="shared" si="7"/>
        <v>5</v>
      </c>
      <c r="K25" s="408">
        <f t="shared" si="7"/>
        <v>2</v>
      </c>
      <c r="L25" s="408">
        <f t="shared" si="7"/>
        <v>3</v>
      </c>
      <c r="M25" s="408">
        <f t="shared" si="7"/>
        <v>0</v>
      </c>
      <c r="N25" s="360">
        <f t="shared" si="7"/>
        <v>18</v>
      </c>
      <c r="O25" s="409">
        <f t="shared" si="7"/>
        <v>11</v>
      </c>
      <c r="P25" s="409">
        <f t="shared" si="7"/>
        <v>7</v>
      </c>
      <c r="Q25" s="409">
        <f t="shared" si="7"/>
        <v>0</v>
      </c>
      <c r="R25" s="96"/>
    </row>
    <row r="26" spans="1:17" s="72" customFormat="1" ht="15.75" thickTop="1">
      <c r="A26" s="111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</row>
    <row r="27" spans="1:17" s="72" customFormat="1" ht="15">
      <c r="A27" s="111"/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</row>
    <row r="28" spans="1:17" s="72" customFormat="1" ht="15">
      <c r="A28" s="111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</row>
    <row r="29" spans="1:17" s="72" customFormat="1" ht="15">
      <c r="A29" s="111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</row>
    <row r="30" spans="1:17" s="72" customFormat="1" ht="15">
      <c r="A30" s="111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</row>
    <row r="31" spans="1:17" s="72" customFormat="1" ht="15">
      <c r="A31" s="111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</row>
    <row r="32" spans="1:17" s="72" customFormat="1" ht="15">
      <c r="A32" s="111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</row>
    <row r="33" spans="1:17" s="72" customFormat="1" ht="15">
      <c r="A33" s="111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</row>
    <row r="34" spans="1:17" s="72" customFormat="1" ht="15">
      <c r="A34" s="111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</row>
    <row r="35" spans="1:17" s="72" customFormat="1" ht="15">
      <c r="A35" s="111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</row>
    <row r="36" spans="1:17" s="72" customFormat="1" ht="15">
      <c r="A36" s="111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</row>
    <row r="37" spans="1:17" s="72" customFormat="1" ht="15">
      <c r="A37" s="111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</row>
    <row r="38" spans="1:17" s="72" customFormat="1" ht="15">
      <c r="A38" s="111"/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</row>
    <row r="39" spans="1:17" s="72" customFormat="1" ht="15">
      <c r="A39" s="111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</row>
    <row r="40" spans="1:17" s="72" customFormat="1" ht="15">
      <c r="A40" s="111"/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</row>
    <row r="41" spans="1:17" s="72" customFormat="1" ht="15">
      <c r="A41" s="111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</row>
    <row r="42" spans="1:17" s="72" customFormat="1" ht="15">
      <c r="A42" s="111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</row>
    <row r="43" spans="1:17" s="72" customFormat="1" ht="15">
      <c r="A43" s="111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</row>
    <row r="44" spans="1:17" s="72" customFormat="1" ht="15">
      <c r="A44" s="111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</row>
    <row r="45" spans="1:17" s="72" customFormat="1" ht="15">
      <c r="A45" s="111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</row>
    <row r="46" spans="1:18" s="72" customFormat="1" ht="12.75">
      <c r="A46" s="111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176"/>
    </row>
    <row r="47" spans="1:18" s="72" customFormat="1" ht="12.75">
      <c r="A47" s="111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176"/>
    </row>
    <row r="48" spans="1:18" s="72" customFormat="1" ht="12.75">
      <c r="A48" s="111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176"/>
    </row>
    <row r="49" spans="1:18" s="72" customFormat="1" ht="12.75">
      <c r="A49" s="111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176"/>
    </row>
    <row r="50" spans="1:18" s="72" customFormat="1" ht="12.75">
      <c r="A50" s="111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176"/>
    </row>
    <row r="51" spans="1:18" s="72" customFormat="1" ht="12.75">
      <c r="A51" s="111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176"/>
    </row>
    <row r="52" spans="1:18" s="72" customFormat="1" ht="12.75">
      <c r="A52" s="111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176"/>
    </row>
    <row r="53" spans="1:18" s="72" customFormat="1" ht="12.75">
      <c r="A53" s="111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176"/>
    </row>
    <row r="54" spans="1:18" s="72" customFormat="1" ht="12.75">
      <c r="A54" s="111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176"/>
    </row>
    <row r="55" spans="1:18" s="72" customFormat="1" ht="12.75">
      <c r="A55" s="111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176"/>
    </row>
    <row r="56" spans="1:18" s="72" customFormat="1" ht="12.75">
      <c r="A56" s="111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176"/>
    </row>
    <row r="57" spans="1:18" s="72" customFormat="1" ht="12.75">
      <c r="A57" s="111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176"/>
    </row>
    <row r="58" ht="14.25"/>
    <row r="59" ht="14.25"/>
    <row r="60" ht="14.25"/>
    <row r="61" ht="14.25"/>
    <row r="62" ht="14.25"/>
    <row r="63" ht="14.25"/>
    <row r="64" ht="14.25"/>
    <row r="65" ht="14.25"/>
    <row r="66" spans="1:17" s="72" customFormat="1" ht="15">
      <c r="A66" s="465" t="s">
        <v>386</v>
      </c>
      <c r="B66" s="127" t="s">
        <v>290</v>
      </c>
      <c r="C66" s="184"/>
      <c r="D66" s="184"/>
      <c r="E66" s="184"/>
      <c r="F66" s="185" t="s">
        <v>4</v>
      </c>
      <c r="G66" s="186"/>
      <c r="H66" s="185"/>
      <c r="I66" s="185"/>
      <c r="J66" s="129" t="s">
        <v>12</v>
      </c>
      <c r="K66" s="187"/>
      <c r="L66" s="187"/>
      <c r="M66" s="187"/>
      <c r="N66" s="188" t="s">
        <v>5</v>
      </c>
      <c r="O66" s="188"/>
      <c r="P66" s="188"/>
      <c r="Q66" s="188"/>
    </row>
    <row r="67" spans="1:18" s="72" customFormat="1" ht="14.25">
      <c r="A67" s="111"/>
      <c r="B67" s="184" t="str">
        <f>$B$5</f>
        <v>2013-2014</v>
      </c>
      <c r="C67" s="184"/>
      <c r="D67" s="184"/>
      <c r="E67" s="184"/>
      <c r="F67" s="128">
        <f>$F$5</f>
        <v>2013</v>
      </c>
      <c r="G67" s="128"/>
      <c r="H67" s="185"/>
      <c r="I67" s="185"/>
      <c r="J67" s="129">
        <f>$J$5</f>
        <v>2013</v>
      </c>
      <c r="K67" s="187"/>
      <c r="L67" s="187"/>
      <c r="M67" s="187"/>
      <c r="N67" s="130">
        <f>$N$5</f>
        <v>2014</v>
      </c>
      <c r="O67" s="188"/>
      <c r="P67" s="188"/>
      <c r="Q67" s="188"/>
      <c r="R67" s="176"/>
    </row>
    <row r="68" spans="1:18" s="72" customFormat="1" ht="14.25">
      <c r="A68" s="111"/>
      <c r="B68" s="113" t="s">
        <v>11</v>
      </c>
      <c r="C68" s="114" t="s">
        <v>8</v>
      </c>
      <c r="D68" s="114" t="s">
        <v>9</v>
      </c>
      <c r="E68" s="114" t="s">
        <v>115</v>
      </c>
      <c r="F68" s="115" t="s">
        <v>11</v>
      </c>
      <c r="G68" s="116" t="s">
        <v>8</v>
      </c>
      <c r="H68" s="116" t="s">
        <v>9</v>
      </c>
      <c r="I68" s="116" t="s">
        <v>115</v>
      </c>
      <c r="J68" s="117" t="s">
        <v>11</v>
      </c>
      <c r="K68" s="118" t="s">
        <v>8</v>
      </c>
      <c r="L68" s="118" t="s">
        <v>9</v>
      </c>
      <c r="M68" s="118" t="s">
        <v>115</v>
      </c>
      <c r="N68" s="119" t="s">
        <v>11</v>
      </c>
      <c r="O68" s="120" t="s">
        <v>8</v>
      </c>
      <c r="P68" s="120" t="s">
        <v>9</v>
      </c>
      <c r="Q68" s="120" t="s">
        <v>115</v>
      </c>
      <c r="R68" s="176"/>
    </row>
    <row r="69" spans="1:18" s="72" customFormat="1" ht="16.5">
      <c r="A69" s="471" t="s">
        <v>243</v>
      </c>
      <c r="B69" s="472"/>
      <c r="C69" s="472"/>
      <c r="D69" s="472"/>
      <c r="E69" s="472"/>
      <c r="F69" s="472"/>
      <c r="G69" s="472"/>
      <c r="H69" s="472"/>
      <c r="I69" s="472"/>
      <c r="J69" s="472"/>
      <c r="K69" s="472"/>
      <c r="L69" s="472"/>
      <c r="M69" s="472"/>
      <c r="N69" s="472"/>
      <c r="O69" s="472"/>
      <c r="P69" s="472"/>
      <c r="Q69" s="473"/>
      <c r="R69" s="176"/>
    </row>
    <row r="70" spans="1:18" s="72" customFormat="1" ht="15">
      <c r="A70" s="90" t="s">
        <v>312</v>
      </c>
      <c r="B70" s="125">
        <f>SUM(C70:E70)</f>
        <v>5</v>
      </c>
      <c r="C70" s="121">
        <f>SUM(G70+K70+O70)</f>
        <v>2</v>
      </c>
      <c r="D70" s="121">
        <f>SUM(H70+L70+P70)</f>
        <v>3</v>
      </c>
      <c r="E70" s="121">
        <f>SUM(I70+M70+Q70)</f>
        <v>0</v>
      </c>
      <c r="F70" s="122">
        <f>G70+H70+I70</f>
        <v>0</v>
      </c>
      <c r="G70" s="21">
        <v>0</v>
      </c>
      <c r="H70" s="21">
        <v>0</v>
      </c>
      <c r="I70" s="21">
        <v>0</v>
      </c>
      <c r="J70" s="123">
        <f>K70+L70+M70</f>
        <v>3</v>
      </c>
      <c r="K70" s="22">
        <v>1</v>
      </c>
      <c r="L70" s="22">
        <v>2</v>
      </c>
      <c r="M70" s="22">
        <v>0</v>
      </c>
      <c r="N70" s="126">
        <f>SUM(O70:Q70)</f>
        <v>2</v>
      </c>
      <c r="O70" s="23">
        <v>1</v>
      </c>
      <c r="P70" s="23">
        <v>1</v>
      </c>
      <c r="Q70" s="23">
        <v>0</v>
      </c>
      <c r="R70" s="176"/>
    </row>
    <row r="71" spans="1:18" s="72" customFormat="1" ht="15">
      <c r="A71" s="91" t="s">
        <v>131</v>
      </c>
      <c r="B71" s="125">
        <f aca="true" t="shared" si="8" ref="B71:B76">SUM(C71:E71)</f>
        <v>26</v>
      </c>
      <c r="C71" s="121">
        <f aca="true" t="shared" si="9" ref="C71:C76">SUM(G71+K71+O71)</f>
        <v>9</v>
      </c>
      <c r="D71" s="121">
        <f aca="true" t="shared" si="10" ref="D71:D76">SUM(H71+L71+P71)</f>
        <v>17</v>
      </c>
      <c r="E71" s="121">
        <f aca="true" t="shared" si="11" ref="E71:E76">SUM(I71+M71+Q71)</f>
        <v>0</v>
      </c>
      <c r="F71" s="122">
        <f aca="true" t="shared" si="12" ref="F71:F76">G71+H71+I71</f>
        <v>1</v>
      </c>
      <c r="G71" s="21">
        <v>0</v>
      </c>
      <c r="H71" s="21">
        <v>1</v>
      </c>
      <c r="I71" s="21">
        <v>0</v>
      </c>
      <c r="J71" s="123">
        <f aca="true" t="shared" si="13" ref="J71:J76">K71+L71+M71</f>
        <v>15</v>
      </c>
      <c r="K71" s="22">
        <v>4</v>
      </c>
      <c r="L71" s="22">
        <v>11</v>
      </c>
      <c r="M71" s="22">
        <v>0</v>
      </c>
      <c r="N71" s="126">
        <f aca="true" t="shared" si="14" ref="N71:N76">SUM(O71:Q71)</f>
        <v>10</v>
      </c>
      <c r="O71" s="23">
        <v>5</v>
      </c>
      <c r="P71" s="23">
        <v>5</v>
      </c>
      <c r="Q71" s="23">
        <v>0</v>
      </c>
      <c r="R71" s="176"/>
    </row>
    <row r="72" spans="1:18" s="72" customFormat="1" ht="15">
      <c r="A72" s="95" t="s">
        <v>376</v>
      </c>
      <c r="B72" s="125">
        <f t="shared" si="8"/>
        <v>30</v>
      </c>
      <c r="C72" s="121">
        <f t="shared" si="9"/>
        <v>13</v>
      </c>
      <c r="D72" s="121">
        <f t="shared" si="10"/>
        <v>16</v>
      </c>
      <c r="E72" s="121">
        <f t="shared" si="11"/>
        <v>1</v>
      </c>
      <c r="F72" s="122">
        <f t="shared" si="12"/>
        <v>2</v>
      </c>
      <c r="G72" s="21">
        <v>2</v>
      </c>
      <c r="H72" s="21">
        <v>0</v>
      </c>
      <c r="I72" s="21">
        <v>0</v>
      </c>
      <c r="J72" s="123">
        <f t="shared" si="13"/>
        <v>5</v>
      </c>
      <c r="K72" s="22">
        <v>2</v>
      </c>
      <c r="L72" s="22">
        <v>3</v>
      </c>
      <c r="M72" s="22">
        <v>0</v>
      </c>
      <c r="N72" s="126">
        <f t="shared" si="14"/>
        <v>23</v>
      </c>
      <c r="O72" s="23">
        <v>9</v>
      </c>
      <c r="P72" s="23">
        <v>13</v>
      </c>
      <c r="Q72" s="23">
        <v>1</v>
      </c>
      <c r="R72" s="176"/>
    </row>
    <row r="73" spans="1:18" s="72" customFormat="1" ht="15">
      <c r="A73" s="95" t="s">
        <v>134</v>
      </c>
      <c r="B73" s="125">
        <f t="shared" si="8"/>
        <v>27</v>
      </c>
      <c r="C73" s="121">
        <f>SUM(G73+K73+O73)</f>
        <v>14</v>
      </c>
      <c r="D73" s="121">
        <f t="shared" si="10"/>
        <v>12</v>
      </c>
      <c r="E73" s="121">
        <f t="shared" si="11"/>
        <v>1</v>
      </c>
      <c r="F73" s="122">
        <f t="shared" si="12"/>
        <v>2</v>
      </c>
      <c r="G73" s="21">
        <v>1</v>
      </c>
      <c r="H73" s="21">
        <v>1</v>
      </c>
      <c r="I73" s="21">
        <v>0</v>
      </c>
      <c r="J73" s="123">
        <f t="shared" si="13"/>
        <v>8</v>
      </c>
      <c r="K73" s="22">
        <v>3</v>
      </c>
      <c r="L73" s="22">
        <v>4</v>
      </c>
      <c r="M73" s="22">
        <v>1</v>
      </c>
      <c r="N73" s="126">
        <f t="shared" si="14"/>
        <v>17</v>
      </c>
      <c r="O73" s="23">
        <v>10</v>
      </c>
      <c r="P73" s="23">
        <v>7</v>
      </c>
      <c r="Q73" s="23">
        <v>0</v>
      </c>
      <c r="R73" s="176"/>
    </row>
    <row r="74" spans="1:18" s="72" customFormat="1" ht="15">
      <c r="A74" s="95" t="s">
        <v>133</v>
      </c>
      <c r="B74" s="125">
        <f t="shared" si="8"/>
        <v>29</v>
      </c>
      <c r="C74" s="121">
        <f t="shared" si="9"/>
        <v>12</v>
      </c>
      <c r="D74" s="121">
        <f t="shared" si="10"/>
        <v>17</v>
      </c>
      <c r="E74" s="121">
        <f t="shared" si="11"/>
        <v>0</v>
      </c>
      <c r="F74" s="122">
        <f t="shared" si="12"/>
        <v>0</v>
      </c>
      <c r="G74" s="21">
        <v>0</v>
      </c>
      <c r="H74" s="21">
        <v>0</v>
      </c>
      <c r="I74" s="21">
        <v>0</v>
      </c>
      <c r="J74" s="123">
        <f t="shared" si="13"/>
        <v>11</v>
      </c>
      <c r="K74" s="22">
        <v>4</v>
      </c>
      <c r="L74" s="22">
        <v>7</v>
      </c>
      <c r="M74" s="22">
        <v>0</v>
      </c>
      <c r="N74" s="126">
        <f t="shared" si="14"/>
        <v>18</v>
      </c>
      <c r="O74" s="23">
        <v>8</v>
      </c>
      <c r="P74" s="23">
        <v>10</v>
      </c>
      <c r="Q74" s="23">
        <v>0</v>
      </c>
      <c r="R74" s="176"/>
    </row>
    <row r="75" spans="1:18" s="72" customFormat="1" ht="15">
      <c r="A75" s="95" t="s">
        <v>135</v>
      </c>
      <c r="B75" s="125">
        <f t="shared" si="8"/>
        <v>66</v>
      </c>
      <c r="C75" s="121">
        <f t="shared" si="9"/>
        <v>28</v>
      </c>
      <c r="D75" s="121">
        <f t="shared" si="10"/>
        <v>37</v>
      </c>
      <c r="E75" s="121">
        <f t="shared" si="11"/>
        <v>1</v>
      </c>
      <c r="F75" s="122">
        <f t="shared" si="12"/>
        <v>2</v>
      </c>
      <c r="G75" s="21">
        <v>2</v>
      </c>
      <c r="H75" s="21">
        <v>0</v>
      </c>
      <c r="I75" s="21">
        <v>0</v>
      </c>
      <c r="J75" s="123">
        <f t="shared" si="13"/>
        <v>37</v>
      </c>
      <c r="K75" s="22">
        <v>17</v>
      </c>
      <c r="L75" s="22">
        <v>19</v>
      </c>
      <c r="M75" s="22">
        <v>1</v>
      </c>
      <c r="N75" s="126">
        <f t="shared" si="14"/>
        <v>27</v>
      </c>
      <c r="O75" s="23">
        <v>9</v>
      </c>
      <c r="P75" s="23">
        <v>18</v>
      </c>
      <c r="Q75" s="23">
        <v>0</v>
      </c>
      <c r="R75" s="176"/>
    </row>
    <row r="76" spans="1:18" s="72" customFormat="1" ht="15">
      <c r="A76" s="95" t="s">
        <v>136</v>
      </c>
      <c r="B76" s="125">
        <f t="shared" si="8"/>
        <v>49</v>
      </c>
      <c r="C76" s="121">
        <f t="shared" si="9"/>
        <v>11</v>
      </c>
      <c r="D76" s="121">
        <f t="shared" si="10"/>
        <v>37</v>
      </c>
      <c r="E76" s="121">
        <f t="shared" si="11"/>
        <v>1</v>
      </c>
      <c r="F76" s="122">
        <f t="shared" si="12"/>
        <v>0</v>
      </c>
      <c r="G76" s="21">
        <v>0</v>
      </c>
      <c r="H76" s="21">
        <v>0</v>
      </c>
      <c r="I76" s="21">
        <v>0</v>
      </c>
      <c r="J76" s="123">
        <f t="shared" si="13"/>
        <v>11</v>
      </c>
      <c r="K76" s="22">
        <v>3</v>
      </c>
      <c r="L76" s="22">
        <v>8</v>
      </c>
      <c r="M76" s="22">
        <v>0</v>
      </c>
      <c r="N76" s="126">
        <f t="shared" si="14"/>
        <v>38</v>
      </c>
      <c r="O76" s="23">
        <v>8</v>
      </c>
      <c r="P76" s="23">
        <v>29</v>
      </c>
      <c r="Q76" s="23">
        <v>1</v>
      </c>
      <c r="R76" s="176"/>
    </row>
    <row r="77" spans="1:18" s="72" customFormat="1" ht="15.75" thickBot="1">
      <c r="A77" s="393" t="s">
        <v>11</v>
      </c>
      <c r="B77" s="354">
        <f aca="true" t="shared" si="15" ref="B77:Q77">SUM(B70:B76)</f>
        <v>232</v>
      </c>
      <c r="C77" s="355">
        <f t="shared" si="15"/>
        <v>89</v>
      </c>
      <c r="D77" s="355">
        <f t="shared" si="15"/>
        <v>139</v>
      </c>
      <c r="E77" s="355">
        <f t="shared" si="15"/>
        <v>4</v>
      </c>
      <c r="F77" s="356">
        <f t="shared" si="15"/>
        <v>7</v>
      </c>
      <c r="G77" s="357">
        <f t="shared" si="15"/>
        <v>5</v>
      </c>
      <c r="H77" s="357">
        <f t="shared" si="15"/>
        <v>2</v>
      </c>
      <c r="I77" s="357">
        <f t="shared" si="15"/>
        <v>0</v>
      </c>
      <c r="J77" s="358">
        <f t="shared" si="15"/>
        <v>90</v>
      </c>
      <c r="K77" s="359">
        <f t="shared" si="15"/>
        <v>34</v>
      </c>
      <c r="L77" s="359">
        <f t="shared" si="15"/>
        <v>54</v>
      </c>
      <c r="M77" s="359">
        <f t="shared" si="15"/>
        <v>2</v>
      </c>
      <c r="N77" s="360">
        <f t="shared" si="15"/>
        <v>135</v>
      </c>
      <c r="O77" s="361">
        <f t="shared" si="15"/>
        <v>50</v>
      </c>
      <c r="P77" s="361">
        <f t="shared" si="15"/>
        <v>83</v>
      </c>
      <c r="Q77" s="361">
        <f t="shared" si="15"/>
        <v>2</v>
      </c>
      <c r="R77" s="176"/>
    </row>
    <row r="78" spans="1:18" s="72" customFormat="1" ht="15.75" thickTop="1">
      <c r="A78" s="108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176"/>
    </row>
    <row r="79" spans="1:18" s="72" customFormat="1" ht="15">
      <c r="A79" s="111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6"/>
    </row>
    <row r="80" spans="1:18" s="72" customFormat="1" ht="15">
      <c r="A80" s="111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6"/>
    </row>
    <row r="81" spans="1:18" s="72" customFormat="1" ht="15">
      <c r="A81" s="111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6"/>
    </row>
    <row r="82" spans="1:18" s="72" customFormat="1" ht="15">
      <c r="A82" s="111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6"/>
    </row>
    <row r="83" spans="1:18" s="72" customFormat="1" ht="15">
      <c r="A83" s="111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6"/>
    </row>
    <row r="84" spans="1:18" s="72" customFormat="1" ht="15">
      <c r="A84" s="111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6"/>
    </row>
    <row r="85" spans="1:18" s="72" customFormat="1" ht="15">
      <c r="A85" s="111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6"/>
    </row>
    <row r="86" spans="1:18" s="72" customFormat="1" ht="15">
      <c r="A86" s="111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6"/>
    </row>
    <row r="87" spans="1:18" s="72" customFormat="1" ht="15">
      <c r="A87" s="111"/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6"/>
    </row>
    <row r="88" spans="1:18" s="72" customFormat="1" ht="15">
      <c r="A88" s="111"/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6"/>
    </row>
    <row r="89" spans="1:18" s="72" customFormat="1" ht="15">
      <c r="A89" s="111"/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6"/>
    </row>
    <row r="90" spans="1:18" s="72" customFormat="1" ht="15">
      <c r="A90" s="111"/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6"/>
    </row>
    <row r="91" spans="1:18" s="72" customFormat="1" ht="15">
      <c r="A91" s="111"/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6"/>
    </row>
    <row r="92" spans="1:18" s="72" customFormat="1" ht="15">
      <c r="A92" s="111"/>
      <c r="B92" s="177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6"/>
    </row>
    <row r="93" spans="1:18" s="72" customFormat="1" ht="15">
      <c r="A93" s="111"/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6"/>
    </row>
    <row r="94" spans="1:18" s="72" customFormat="1" ht="15">
      <c r="A94" s="111"/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6"/>
    </row>
    <row r="95" spans="1:18" s="72" customFormat="1" ht="15">
      <c r="A95" s="111"/>
      <c r="B95" s="177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6"/>
    </row>
    <row r="96" spans="1:18" s="72" customFormat="1" ht="15">
      <c r="A96" s="111"/>
      <c r="B96" s="177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6"/>
    </row>
    <row r="97" spans="1:18" s="72" customFormat="1" ht="15">
      <c r="A97" s="111"/>
      <c r="B97" s="177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6"/>
    </row>
    <row r="98" spans="1:18" s="72" customFormat="1" ht="15">
      <c r="A98" s="111"/>
      <c r="B98" s="177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6"/>
    </row>
    <row r="99" spans="1:18" s="72" customFormat="1" ht="15">
      <c r="A99" s="111"/>
      <c r="B99" s="177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6"/>
    </row>
    <row r="100" spans="1:18" s="72" customFormat="1" ht="15">
      <c r="A100" s="111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6"/>
    </row>
    <row r="101" spans="1:18" s="72" customFormat="1" ht="15">
      <c r="A101" s="111"/>
      <c r="B101" s="177"/>
      <c r="C101" s="177"/>
      <c r="D101" s="177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6"/>
    </row>
    <row r="102" spans="1:18" s="72" customFormat="1" ht="15">
      <c r="A102" s="111"/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6"/>
    </row>
    <row r="103" spans="1:18" s="72" customFormat="1" ht="15">
      <c r="A103" s="111"/>
      <c r="B103" s="177"/>
      <c r="C103" s="177"/>
      <c r="D103" s="177"/>
      <c r="E103" s="177"/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6"/>
    </row>
    <row r="104" spans="1:18" s="72" customFormat="1" ht="15">
      <c r="A104" s="111"/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6"/>
    </row>
    <row r="105" spans="1:18" s="72" customFormat="1" ht="15">
      <c r="A105" s="111"/>
      <c r="B105" s="177"/>
      <c r="C105" s="177"/>
      <c r="D105" s="177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6"/>
    </row>
    <row r="106" spans="1:18" s="72" customFormat="1" ht="15">
      <c r="A106" s="111"/>
      <c r="B106" s="177"/>
      <c r="C106" s="177"/>
      <c r="D106" s="177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6"/>
    </row>
    <row r="107" spans="1:18" s="72" customFormat="1" ht="15">
      <c r="A107" s="111"/>
      <c r="B107" s="177"/>
      <c r="C107" s="177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6"/>
    </row>
    <row r="108" spans="1:18" s="72" customFormat="1" ht="15">
      <c r="A108" s="111"/>
      <c r="B108" s="177"/>
      <c r="C108" s="177"/>
      <c r="D108" s="177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6"/>
    </row>
    <row r="109" spans="1:18" s="72" customFormat="1" ht="15">
      <c r="A109" s="111"/>
      <c r="B109" s="177"/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6"/>
    </row>
    <row r="110" spans="1:18" s="72" customFormat="1" ht="15">
      <c r="A110" s="111"/>
      <c r="B110" s="177"/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6"/>
    </row>
    <row r="111" spans="1:18" s="72" customFormat="1" ht="15">
      <c r="A111" s="111"/>
      <c r="B111" s="177"/>
      <c r="C111" s="177"/>
      <c r="D111" s="177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6"/>
    </row>
    <row r="112" spans="1:18" s="72" customFormat="1" ht="15">
      <c r="A112" s="111"/>
      <c r="B112" s="177"/>
      <c r="C112" s="177"/>
      <c r="D112" s="177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6"/>
    </row>
    <row r="113" spans="1:18" s="72" customFormat="1" ht="15">
      <c r="A113" s="111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6"/>
    </row>
    <row r="114" spans="1:18" s="72" customFormat="1" ht="15">
      <c r="A114" s="111"/>
      <c r="B114" s="177"/>
      <c r="C114" s="177"/>
      <c r="D114" s="177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6"/>
    </row>
    <row r="115" spans="1:18" s="72" customFormat="1" ht="15">
      <c r="A115" s="111"/>
      <c r="B115" s="177"/>
      <c r="C115" s="177"/>
      <c r="D115" s="177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6"/>
    </row>
    <row r="116" spans="1:18" s="72" customFormat="1" ht="15">
      <c r="A116" s="111"/>
      <c r="B116" s="177"/>
      <c r="C116" s="177"/>
      <c r="D116" s="177"/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6"/>
    </row>
    <row r="117" spans="1:18" s="72" customFormat="1" ht="15">
      <c r="A117" s="111"/>
      <c r="B117" s="177"/>
      <c r="C117" s="177"/>
      <c r="D117" s="177"/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6"/>
    </row>
    <row r="118" spans="1:18" s="72" customFormat="1" ht="15">
      <c r="A118" s="111"/>
      <c r="B118" s="177"/>
      <c r="C118" s="177"/>
      <c r="D118" s="177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6"/>
    </row>
    <row r="119" spans="1:18" s="72" customFormat="1" ht="15">
      <c r="A119" s="111"/>
      <c r="B119" s="177"/>
      <c r="C119" s="177"/>
      <c r="D119" s="177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6"/>
    </row>
    <row r="120" spans="1:18" s="72" customFormat="1" ht="15">
      <c r="A120" s="111"/>
      <c r="B120" s="177"/>
      <c r="C120" s="177"/>
      <c r="D120" s="177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6"/>
    </row>
    <row r="121" spans="1:18" s="72" customFormat="1" ht="15">
      <c r="A121" s="111"/>
      <c r="B121" s="177"/>
      <c r="C121" s="177"/>
      <c r="D121" s="177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6"/>
    </row>
    <row r="122" spans="1:18" s="72" customFormat="1" ht="15">
      <c r="A122" s="111"/>
      <c r="B122" s="177"/>
      <c r="C122" s="177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6"/>
    </row>
    <row r="123" spans="1:18" s="72" customFormat="1" ht="15">
      <c r="A123" s="111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6"/>
    </row>
    <row r="124" spans="1:18" s="72" customFormat="1" ht="15">
      <c r="A124" s="111"/>
      <c r="B124" s="177"/>
      <c r="C124" s="177"/>
      <c r="D124" s="177"/>
      <c r="E124" s="177"/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6"/>
    </row>
    <row r="125" spans="1:18" s="72" customFormat="1" ht="15">
      <c r="A125" s="111"/>
      <c r="B125" s="177"/>
      <c r="C125" s="177"/>
      <c r="D125" s="177"/>
      <c r="E125" s="177"/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6"/>
    </row>
    <row r="126" spans="1:18" s="72" customFormat="1" ht="15">
      <c r="A126" s="465" t="s">
        <v>386</v>
      </c>
      <c r="B126" s="74" t="s">
        <v>290</v>
      </c>
      <c r="C126" s="171"/>
      <c r="D126" s="171"/>
      <c r="E126" s="171"/>
      <c r="F126" s="172" t="s">
        <v>4</v>
      </c>
      <c r="G126" s="173"/>
      <c r="H126" s="172"/>
      <c r="I126" s="172"/>
      <c r="J126" s="76" t="s">
        <v>12</v>
      </c>
      <c r="K126" s="174"/>
      <c r="L126" s="174"/>
      <c r="M126" s="174"/>
      <c r="N126" s="175" t="s">
        <v>5</v>
      </c>
      <c r="O126" s="175"/>
      <c r="P126" s="175"/>
      <c r="Q126" s="175"/>
      <c r="R126" s="176"/>
    </row>
    <row r="127" spans="1:18" s="72" customFormat="1" ht="14.25">
      <c r="A127" s="108"/>
      <c r="B127" s="171" t="str">
        <f>$B$5</f>
        <v>2013-2014</v>
      </c>
      <c r="C127" s="171"/>
      <c r="D127" s="171"/>
      <c r="E127" s="171"/>
      <c r="F127" s="75">
        <f>$F$5</f>
        <v>2013</v>
      </c>
      <c r="G127" s="75"/>
      <c r="H127" s="172"/>
      <c r="I127" s="172"/>
      <c r="J127" s="76">
        <f>$J$5</f>
        <v>2013</v>
      </c>
      <c r="K127" s="174"/>
      <c r="L127" s="174"/>
      <c r="M127" s="174"/>
      <c r="N127" s="77">
        <f>$N$5</f>
        <v>2014</v>
      </c>
      <c r="O127" s="175"/>
      <c r="P127" s="175"/>
      <c r="Q127" s="175"/>
      <c r="R127" s="176"/>
    </row>
    <row r="128" spans="1:18" s="72" customFormat="1" ht="14.25">
      <c r="A128" s="108"/>
      <c r="B128" s="78" t="s">
        <v>11</v>
      </c>
      <c r="C128" s="79" t="s">
        <v>8</v>
      </c>
      <c r="D128" s="79" t="s">
        <v>9</v>
      </c>
      <c r="E128" s="79" t="s">
        <v>115</v>
      </c>
      <c r="F128" s="80" t="s">
        <v>11</v>
      </c>
      <c r="G128" s="81" t="s">
        <v>8</v>
      </c>
      <c r="H128" s="81" t="s">
        <v>9</v>
      </c>
      <c r="I128" s="81" t="s">
        <v>115</v>
      </c>
      <c r="J128" s="82" t="s">
        <v>11</v>
      </c>
      <c r="K128" s="83" t="s">
        <v>8</v>
      </c>
      <c r="L128" s="83" t="s">
        <v>9</v>
      </c>
      <c r="M128" s="83" t="s">
        <v>115</v>
      </c>
      <c r="N128" s="84" t="s">
        <v>11</v>
      </c>
      <c r="O128" s="85" t="s">
        <v>8</v>
      </c>
      <c r="P128" s="85" t="s">
        <v>9</v>
      </c>
      <c r="Q128" s="85" t="s">
        <v>115</v>
      </c>
      <c r="R128" s="176"/>
    </row>
    <row r="129" spans="1:18" s="72" customFormat="1" ht="16.5">
      <c r="A129" s="492" t="s">
        <v>244</v>
      </c>
      <c r="B129" s="493"/>
      <c r="C129" s="493"/>
      <c r="D129" s="493"/>
      <c r="E129" s="493"/>
      <c r="F129" s="493"/>
      <c r="G129" s="493"/>
      <c r="H129" s="493"/>
      <c r="I129" s="493"/>
      <c r="J129" s="493"/>
      <c r="K129" s="493"/>
      <c r="L129" s="493"/>
      <c r="M129" s="493"/>
      <c r="N129" s="493"/>
      <c r="O129" s="493"/>
      <c r="P129" s="493"/>
      <c r="Q129" s="494"/>
      <c r="R129" s="176"/>
    </row>
    <row r="130" spans="1:18" s="72" customFormat="1" ht="15.75" thickBot="1">
      <c r="A130" s="393" t="s">
        <v>11</v>
      </c>
      <c r="B130" s="354">
        <f>SUM(C130:E130)</f>
        <v>335</v>
      </c>
      <c r="C130" s="355">
        <f>SUM(C149+C206)</f>
        <v>127</v>
      </c>
      <c r="D130" s="355">
        <f>SUM(D149+D206)</f>
        <v>191</v>
      </c>
      <c r="E130" s="355">
        <f>SUM(E149+E206)</f>
        <v>17</v>
      </c>
      <c r="F130" s="356">
        <f>SUM(G130:I130)</f>
        <v>4</v>
      </c>
      <c r="G130" s="357">
        <f>SUM(G149+G206)</f>
        <v>1</v>
      </c>
      <c r="H130" s="357">
        <f>SUM(H149+H206)</f>
        <v>3</v>
      </c>
      <c r="I130" s="357">
        <f>SUM(I149+I206)</f>
        <v>0</v>
      </c>
      <c r="J130" s="358">
        <f>SUM(K130:M130)</f>
        <v>44</v>
      </c>
      <c r="K130" s="359">
        <f>SUM(K149+K206)</f>
        <v>19</v>
      </c>
      <c r="L130" s="359">
        <f>SUM(L149+L206)</f>
        <v>24</v>
      </c>
      <c r="M130" s="359">
        <f>SUM(M149+M206)</f>
        <v>1</v>
      </c>
      <c r="N130" s="360">
        <f>SUM(O130:Q130)</f>
        <v>287</v>
      </c>
      <c r="O130" s="361">
        <f>SUM(O149+O206)</f>
        <v>107</v>
      </c>
      <c r="P130" s="361">
        <f>SUM(P149+P206)</f>
        <v>164</v>
      </c>
      <c r="Q130" s="361">
        <f>SUM(Q149+Q206)</f>
        <v>16</v>
      </c>
      <c r="R130" s="176"/>
    </row>
    <row r="131" spans="1:17" s="72" customFormat="1" ht="13.5" thickTop="1">
      <c r="A131" s="111"/>
      <c r="B131" s="97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</row>
    <row r="132" spans="1:17" s="72" customFormat="1" ht="12.75">
      <c r="A132" s="111"/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</row>
    <row r="133" spans="1:18" s="72" customFormat="1" ht="14.25">
      <c r="A133" s="179"/>
      <c r="B133" s="127" t="s">
        <v>290</v>
      </c>
      <c r="C133" s="184"/>
      <c r="D133" s="184"/>
      <c r="E133" s="184"/>
      <c r="F133" s="185" t="s">
        <v>4</v>
      </c>
      <c r="G133" s="186"/>
      <c r="H133" s="185"/>
      <c r="I133" s="185"/>
      <c r="J133" s="129" t="s">
        <v>12</v>
      </c>
      <c r="K133" s="187"/>
      <c r="L133" s="187"/>
      <c r="M133" s="187"/>
      <c r="N133" s="188" t="s">
        <v>5</v>
      </c>
      <c r="O133" s="188"/>
      <c r="P133" s="188"/>
      <c r="Q133" s="188"/>
      <c r="R133" s="176"/>
    </row>
    <row r="134" spans="1:18" s="72" customFormat="1" ht="14.25">
      <c r="A134" s="111"/>
      <c r="B134" s="184" t="str">
        <f>$B$5</f>
        <v>2013-2014</v>
      </c>
      <c r="C134" s="184"/>
      <c r="D134" s="184"/>
      <c r="E134" s="184"/>
      <c r="F134" s="128">
        <f>$F$5</f>
        <v>2013</v>
      </c>
      <c r="G134" s="128"/>
      <c r="H134" s="185"/>
      <c r="I134" s="185"/>
      <c r="J134" s="129">
        <f>$J$5</f>
        <v>2013</v>
      </c>
      <c r="K134" s="187"/>
      <c r="L134" s="187"/>
      <c r="M134" s="187"/>
      <c r="N134" s="130">
        <f>$N$5</f>
        <v>2014</v>
      </c>
      <c r="O134" s="188"/>
      <c r="P134" s="188"/>
      <c r="Q134" s="188"/>
      <c r="R134" s="176"/>
    </row>
    <row r="135" spans="1:17" s="72" customFormat="1" ht="14.25">
      <c r="A135" s="111"/>
      <c r="B135" s="113" t="s">
        <v>11</v>
      </c>
      <c r="C135" s="114" t="s">
        <v>8</v>
      </c>
      <c r="D135" s="114" t="s">
        <v>9</v>
      </c>
      <c r="E135" s="114" t="s">
        <v>115</v>
      </c>
      <c r="F135" s="115" t="s">
        <v>11</v>
      </c>
      <c r="G135" s="116" t="s">
        <v>8</v>
      </c>
      <c r="H135" s="116" t="s">
        <v>9</v>
      </c>
      <c r="I135" s="116" t="s">
        <v>115</v>
      </c>
      <c r="J135" s="117" t="s">
        <v>11</v>
      </c>
      <c r="K135" s="118" t="s">
        <v>8</v>
      </c>
      <c r="L135" s="118" t="s">
        <v>9</v>
      </c>
      <c r="M135" s="118" t="s">
        <v>115</v>
      </c>
      <c r="N135" s="119" t="s">
        <v>11</v>
      </c>
      <c r="O135" s="120" t="s">
        <v>8</v>
      </c>
      <c r="P135" s="120" t="s">
        <v>9</v>
      </c>
      <c r="Q135" s="120" t="s">
        <v>115</v>
      </c>
    </row>
    <row r="136" spans="1:17" s="72" customFormat="1" ht="16.5">
      <c r="A136" s="471" t="s">
        <v>245</v>
      </c>
      <c r="B136" s="472"/>
      <c r="C136" s="472"/>
      <c r="D136" s="472"/>
      <c r="E136" s="472"/>
      <c r="F136" s="472"/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73"/>
    </row>
    <row r="137" spans="1:18" s="72" customFormat="1" ht="15">
      <c r="A137" s="95" t="s">
        <v>246</v>
      </c>
      <c r="B137" s="125">
        <f>SUM(C137:E137)</f>
        <v>102</v>
      </c>
      <c r="C137" s="121">
        <f>G137+K137+O137</f>
        <v>30</v>
      </c>
      <c r="D137" s="121">
        <f>H137+L137+P137</f>
        <v>65</v>
      </c>
      <c r="E137" s="121">
        <f>I137+M137+Q137</f>
        <v>7</v>
      </c>
      <c r="F137" s="122">
        <f>SUM(G137:I137)</f>
        <v>2</v>
      </c>
      <c r="G137" s="21">
        <v>0</v>
      </c>
      <c r="H137" s="21">
        <v>2</v>
      </c>
      <c r="I137" s="21">
        <v>0</v>
      </c>
      <c r="J137" s="123">
        <f>SUM(K137:M137)</f>
        <v>14</v>
      </c>
      <c r="K137" s="22">
        <v>2</v>
      </c>
      <c r="L137" s="22">
        <v>11</v>
      </c>
      <c r="M137" s="22">
        <v>1</v>
      </c>
      <c r="N137" s="126">
        <f>SUM(O137:Q137)</f>
        <v>86</v>
      </c>
      <c r="O137" s="23">
        <v>28</v>
      </c>
      <c r="P137" s="23">
        <v>52</v>
      </c>
      <c r="Q137" s="23">
        <v>6</v>
      </c>
      <c r="R137" s="176"/>
    </row>
    <row r="138" spans="1:17" s="72" customFormat="1" ht="15">
      <c r="A138" s="95" t="s">
        <v>247</v>
      </c>
      <c r="B138" s="125">
        <f aca="true" t="shared" si="16" ref="B138:B148">SUM(C138:E138)</f>
        <v>10</v>
      </c>
      <c r="C138" s="121">
        <f aca="true" t="shared" si="17" ref="C138:C148">G138+K138+O138</f>
        <v>3</v>
      </c>
      <c r="D138" s="121">
        <f aca="true" t="shared" si="18" ref="D138:D148">H138+L138+P138</f>
        <v>7</v>
      </c>
      <c r="E138" s="121">
        <f aca="true" t="shared" si="19" ref="E138:E148">I138+M138+Q138</f>
        <v>0</v>
      </c>
      <c r="F138" s="122">
        <f aca="true" t="shared" si="20" ref="F138:F148">SUM(G138:I138)</f>
        <v>0</v>
      </c>
      <c r="G138" s="21">
        <v>0</v>
      </c>
      <c r="H138" s="21">
        <v>0</v>
      </c>
      <c r="I138" s="21">
        <v>0</v>
      </c>
      <c r="J138" s="123">
        <f aca="true" t="shared" si="21" ref="J138:J148">SUM(K138:M138)</f>
        <v>0</v>
      </c>
      <c r="K138" s="22">
        <v>0</v>
      </c>
      <c r="L138" s="22">
        <v>0</v>
      </c>
      <c r="M138" s="22">
        <v>0</v>
      </c>
      <c r="N138" s="126">
        <f aca="true" t="shared" si="22" ref="N138:N148">SUM(O138:Q138)</f>
        <v>10</v>
      </c>
      <c r="O138" s="23">
        <v>3</v>
      </c>
      <c r="P138" s="23">
        <v>7</v>
      </c>
      <c r="Q138" s="23">
        <v>0</v>
      </c>
    </row>
    <row r="139" spans="1:18" s="72" customFormat="1" ht="15">
      <c r="A139" s="95" t="s">
        <v>249</v>
      </c>
      <c r="B139" s="125">
        <f t="shared" si="16"/>
        <v>15</v>
      </c>
      <c r="C139" s="121">
        <f t="shared" si="17"/>
        <v>9</v>
      </c>
      <c r="D139" s="121">
        <f t="shared" si="18"/>
        <v>6</v>
      </c>
      <c r="E139" s="121">
        <f t="shared" si="19"/>
        <v>0</v>
      </c>
      <c r="F139" s="122">
        <f t="shared" si="20"/>
        <v>0</v>
      </c>
      <c r="G139" s="21">
        <v>0</v>
      </c>
      <c r="H139" s="21">
        <v>0</v>
      </c>
      <c r="I139" s="21">
        <v>0</v>
      </c>
      <c r="J139" s="123">
        <f t="shared" si="21"/>
        <v>4</v>
      </c>
      <c r="K139" s="22">
        <v>3</v>
      </c>
      <c r="L139" s="22">
        <v>1</v>
      </c>
      <c r="M139" s="22">
        <v>0</v>
      </c>
      <c r="N139" s="126">
        <f t="shared" si="22"/>
        <v>11</v>
      </c>
      <c r="O139" s="23">
        <v>6</v>
      </c>
      <c r="P139" s="23">
        <v>5</v>
      </c>
      <c r="Q139" s="23">
        <v>0</v>
      </c>
      <c r="R139" s="176"/>
    </row>
    <row r="140" spans="1:18" s="72" customFormat="1" ht="15">
      <c r="A140" s="95" t="s">
        <v>250</v>
      </c>
      <c r="B140" s="125">
        <f t="shared" si="16"/>
        <v>2</v>
      </c>
      <c r="C140" s="121">
        <f t="shared" si="17"/>
        <v>1</v>
      </c>
      <c r="D140" s="121">
        <f t="shared" si="18"/>
        <v>1</v>
      </c>
      <c r="E140" s="121">
        <f t="shared" si="19"/>
        <v>0</v>
      </c>
      <c r="F140" s="122">
        <f t="shared" si="20"/>
        <v>0</v>
      </c>
      <c r="G140" s="21">
        <v>0</v>
      </c>
      <c r="H140" s="21">
        <v>0</v>
      </c>
      <c r="I140" s="21">
        <v>0</v>
      </c>
      <c r="J140" s="123">
        <f t="shared" si="21"/>
        <v>0</v>
      </c>
      <c r="K140" s="22">
        <v>0</v>
      </c>
      <c r="L140" s="22">
        <v>0</v>
      </c>
      <c r="M140" s="22">
        <v>0</v>
      </c>
      <c r="N140" s="126">
        <f t="shared" si="22"/>
        <v>2</v>
      </c>
      <c r="O140" s="23">
        <v>1</v>
      </c>
      <c r="P140" s="23">
        <v>1</v>
      </c>
      <c r="Q140" s="23">
        <v>0</v>
      </c>
      <c r="R140" s="176"/>
    </row>
    <row r="141" spans="1:18" s="72" customFormat="1" ht="15">
      <c r="A141" s="95" t="s">
        <v>248</v>
      </c>
      <c r="B141" s="125">
        <f t="shared" si="16"/>
        <v>2</v>
      </c>
      <c r="C141" s="121">
        <f t="shared" si="17"/>
        <v>2</v>
      </c>
      <c r="D141" s="121">
        <f t="shared" si="18"/>
        <v>0</v>
      </c>
      <c r="E141" s="121">
        <f t="shared" si="19"/>
        <v>0</v>
      </c>
      <c r="F141" s="122">
        <f t="shared" si="20"/>
        <v>1</v>
      </c>
      <c r="G141" s="21">
        <v>1</v>
      </c>
      <c r="H141" s="21">
        <v>0</v>
      </c>
      <c r="I141" s="21">
        <v>0</v>
      </c>
      <c r="J141" s="123">
        <f t="shared" si="21"/>
        <v>0</v>
      </c>
      <c r="K141" s="22">
        <v>0</v>
      </c>
      <c r="L141" s="22">
        <v>0</v>
      </c>
      <c r="M141" s="22">
        <v>0</v>
      </c>
      <c r="N141" s="126">
        <f t="shared" si="22"/>
        <v>1</v>
      </c>
      <c r="O141" s="23">
        <v>1</v>
      </c>
      <c r="P141" s="23">
        <v>0</v>
      </c>
      <c r="Q141" s="23">
        <v>0</v>
      </c>
      <c r="R141" s="176"/>
    </row>
    <row r="142" spans="1:18" s="72" customFormat="1" ht="15">
      <c r="A142" s="95" t="s">
        <v>251</v>
      </c>
      <c r="B142" s="125">
        <f t="shared" si="16"/>
        <v>6</v>
      </c>
      <c r="C142" s="121">
        <f t="shared" si="17"/>
        <v>3</v>
      </c>
      <c r="D142" s="121">
        <f t="shared" si="18"/>
        <v>3</v>
      </c>
      <c r="E142" s="121">
        <f t="shared" si="19"/>
        <v>0</v>
      </c>
      <c r="F142" s="122">
        <f t="shared" si="20"/>
        <v>0</v>
      </c>
      <c r="G142" s="21">
        <v>0</v>
      </c>
      <c r="H142" s="21">
        <v>0</v>
      </c>
      <c r="I142" s="21">
        <v>0</v>
      </c>
      <c r="J142" s="123">
        <f t="shared" si="21"/>
        <v>1</v>
      </c>
      <c r="K142" s="22">
        <v>0</v>
      </c>
      <c r="L142" s="22">
        <v>1</v>
      </c>
      <c r="M142" s="22">
        <v>0</v>
      </c>
      <c r="N142" s="126">
        <f t="shared" si="22"/>
        <v>5</v>
      </c>
      <c r="O142" s="23">
        <v>3</v>
      </c>
      <c r="P142" s="23">
        <v>2</v>
      </c>
      <c r="Q142" s="23">
        <v>0</v>
      </c>
      <c r="R142" s="176"/>
    </row>
    <row r="143" spans="1:18" s="72" customFormat="1" ht="15">
      <c r="A143" s="95" t="s">
        <v>252</v>
      </c>
      <c r="B143" s="125">
        <f t="shared" si="16"/>
        <v>1</v>
      </c>
      <c r="C143" s="121">
        <f t="shared" si="17"/>
        <v>0</v>
      </c>
      <c r="D143" s="121">
        <f t="shared" si="18"/>
        <v>1</v>
      </c>
      <c r="E143" s="121">
        <f t="shared" si="19"/>
        <v>0</v>
      </c>
      <c r="F143" s="122">
        <f t="shared" si="20"/>
        <v>0</v>
      </c>
      <c r="G143" s="21">
        <v>0</v>
      </c>
      <c r="H143" s="21">
        <v>0</v>
      </c>
      <c r="I143" s="21">
        <v>0</v>
      </c>
      <c r="J143" s="123">
        <f t="shared" si="21"/>
        <v>0</v>
      </c>
      <c r="K143" s="22">
        <v>0</v>
      </c>
      <c r="L143" s="22">
        <v>0</v>
      </c>
      <c r="M143" s="22">
        <v>0</v>
      </c>
      <c r="N143" s="126">
        <f t="shared" si="22"/>
        <v>1</v>
      </c>
      <c r="O143" s="23">
        <v>0</v>
      </c>
      <c r="P143" s="23">
        <v>1</v>
      </c>
      <c r="Q143" s="23">
        <v>0</v>
      </c>
      <c r="R143" s="176"/>
    </row>
    <row r="144" spans="1:18" s="72" customFormat="1" ht="15">
      <c r="A144" s="95" t="s">
        <v>374</v>
      </c>
      <c r="B144" s="125">
        <f t="shared" si="16"/>
        <v>2</v>
      </c>
      <c r="C144" s="121">
        <f t="shared" si="17"/>
        <v>0</v>
      </c>
      <c r="D144" s="121">
        <f t="shared" si="18"/>
        <v>2</v>
      </c>
      <c r="E144" s="121">
        <f t="shared" si="19"/>
        <v>0</v>
      </c>
      <c r="F144" s="122">
        <f t="shared" si="20"/>
        <v>0</v>
      </c>
      <c r="G144" s="21">
        <v>0</v>
      </c>
      <c r="H144" s="21">
        <v>0</v>
      </c>
      <c r="I144" s="21">
        <v>0</v>
      </c>
      <c r="J144" s="123">
        <f t="shared" si="21"/>
        <v>0</v>
      </c>
      <c r="K144" s="22">
        <v>0</v>
      </c>
      <c r="L144" s="22">
        <v>0</v>
      </c>
      <c r="M144" s="22">
        <v>0</v>
      </c>
      <c r="N144" s="126">
        <f t="shared" si="22"/>
        <v>2</v>
      </c>
      <c r="O144" s="23">
        <v>0</v>
      </c>
      <c r="P144" s="23">
        <v>2</v>
      </c>
      <c r="Q144" s="23">
        <v>0</v>
      </c>
      <c r="R144" s="176"/>
    </row>
    <row r="145" spans="1:18" s="72" customFormat="1" ht="15">
      <c r="A145" s="95" t="s">
        <v>254</v>
      </c>
      <c r="B145" s="125">
        <f t="shared" si="16"/>
        <v>0</v>
      </c>
      <c r="C145" s="121">
        <f t="shared" si="17"/>
        <v>0</v>
      </c>
      <c r="D145" s="121">
        <f t="shared" si="18"/>
        <v>0</v>
      </c>
      <c r="E145" s="121">
        <f t="shared" si="19"/>
        <v>0</v>
      </c>
      <c r="F145" s="122">
        <f t="shared" si="20"/>
        <v>0</v>
      </c>
      <c r="G145" s="21">
        <v>0</v>
      </c>
      <c r="H145" s="21">
        <v>0</v>
      </c>
      <c r="I145" s="21">
        <v>0</v>
      </c>
      <c r="J145" s="123">
        <f t="shared" si="21"/>
        <v>0</v>
      </c>
      <c r="K145" s="22">
        <v>0</v>
      </c>
      <c r="L145" s="22">
        <v>0</v>
      </c>
      <c r="M145" s="22">
        <v>0</v>
      </c>
      <c r="N145" s="126">
        <f t="shared" si="22"/>
        <v>0</v>
      </c>
      <c r="O145" s="23">
        <v>0</v>
      </c>
      <c r="P145" s="23">
        <v>0</v>
      </c>
      <c r="Q145" s="23">
        <v>0</v>
      </c>
      <c r="R145" s="176"/>
    </row>
    <row r="146" spans="1:18" s="72" customFormat="1" ht="15">
      <c r="A146" s="95" t="s">
        <v>255</v>
      </c>
      <c r="B146" s="125">
        <f t="shared" si="16"/>
        <v>40</v>
      </c>
      <c r="C146" s="121">
        <f t="shared" si="17"/>
        <v>17</v>
      </c>
      <c r="D146" s="121">
        <f t="shared" si="18"/>
        <v>23</v>
      </c>
      <c r="E146" s="121">
        <f t="shared" si="19"/>
        <v>0</v>
      </c>
      <c r="F146" s="122">
        <f t="shared" si="20"/>
        <v>1</v>
      </c>
      <c r="G146" s="21">
        <v>0</v>
      </c>
      <c r="H146" s="21">
        <v>1</v>
      </c>
      <c r="I146" s="21">
        <v>0</v>
      </c>
      <c r="J146" s="123">
        <f t="shared" si="21"/>
        <v>2</v>
      </c>
      <c r="K146" s="22">
        <v>1</v>
      </c>
      <c r="L146" s="22">
        <v>1</v>
      </c>
      <c r="M146" s="22">
        <v>0</v>
      </c>
      <c r="N146" s="126">
        <f t="shared" si="22"/>
        <v>37</v>
      </c>
      <c r="O146" s="23">
        <v>16</v>
      </c>
      <c r="P146" s="23">
        <v>21</v>
      </c>
      <c r="Q146" s="23">
        <v>0</v>
      </c>
      <c r="R146" s="176"/>
    </row>
    <row r="147" spans="1:18" s="72" customFormat="1" ht="15">
      <c r="A147" s="95" t="s">
        <v>256</v>
      </c>
      <c r="B147" s="125">
        <f t="shared" si="16"/>
        <v>5</v>
      </c>
      <c r="C147" s="121">
        <f t="shared" si="17"/>
        <v>0</v>
      </c>
      <c r="D147" s="121">
        <f t="shared" si="18"/>
        <v>4</v>
      </c>
      <c r="E147" s="121">
        <f t="shared" si="19"/>
        <v>1</v>
      </c>
      <c r="F147" s="122">
        <f t="shared" si="20"/>
        <v>0</v>
      </c>
      <c r="G147" s="21">
        <v>0</v>
      </c>
      <c r="H147" s="21">
        <v>0</v>
      </c>
      <c r="I147" s="21">
        <v>0</v>
      </c>
      <c r="J147" s="123">
        <f t="shared" si="21"/>
        <v>0</v>
      </c>
      <c r="K147" s="22">
        <v>0</v>
      </c>
      <c r="L147" s="22">
        <v>0</v>
      </c>
      <c r="M147" s="22">
        <v>0</v>
      </c>
      <c r="N147" s="126">
        <f t="shared" si="22"/>
        <v>5</v>
      </c>
      <c r="O147" s="23">
        <v>0</v>
      </c>
      <c r="P147" s="23">
        <v>4</v>
      </c>
      <c r="Q147" s="23">
        <v>1</v>
      </c>
      <c r="R147" s="176"/>
    </row>
    <row r="148" spans="1:18" s="72" customFormat="1" ht="15">
      <c r="A148" s="95" t="s">
        <v>257</v>
      </c>
      <c r="B148" s="125">
        <f t="shared" si="16"/>
        <v>12</v>
      </c>
      <c r="C148" s="121">
        <f t="shared" si="17"/>
        <v>7</v>
      </c>
      <c r="D148" s="121">
        <f t="shared" si="18"/>
        <v>5</v>
      </c>
      <c r="E148" s="121">
        <f t="shared" si="19"/>
        <v>0</v>
      </c>
      <c r="F148" s="122">
        <f t="shared" si="20"/>
        <v>0</v>
      </c>
      <c r="G148" s="21">
        <v>0</v>
      </c>
      <c r="H148" s="21">
        <v>0</v>
      </c>
      <c r="I148" s="21">
        <v>0</v>
      </c>
      <c r="J148" s="123">
        <f t="shared" si="21"/>
        <v>1</v>
      </c>
      <c r="K148" s="22">
        <v>1</v>
      </c>
      <c r="L148" s="22">
        <v>0</v>
      </c>
      <c r="M148" s="22">
        <v>0</v>
      </c>
      <c r="N148" s="126">
        <f t="shared" si="22"/>
        <v>11</v>
      </c>
      <c r="O148" s="23">
        <v>6</v>
      </c>
      <c r="P148" s="23">
        <v>5</v>
      </c>
      <c r="Q148" s="23">
        <v>0</v>
      </c>
      <c r="R148" s="176"/>
    </row>
    <row r="149" spans="1:18" s="72" customFormat="1" ht="15.75" thickBot="1">
      <c r="A149" s="393" t="s">
        <v>11</v>
      </c>
      <c r="B149" s="354">
        <f aca="true" t="shared" si="23" ref="B149:Q149">SUM(B137:B148)</f>
        <v>197</v>
      </c>
      <c r="C149" s="355">
        <f t="shared" si="23"/>
        <v>72</v>
      </c>
      <c r="D149" s="355">
        <f t="shared" si="23"/>
        <v>117</v>
      </c>
      <c r="E149" s="355">
        <f t="shared" si="23"/>
        <v>8</v>
      </c>
      <c r="F149" s="356">
        <f t="shared" si="23"/>
        <v>4</v>
      </c>
      <c r="G149" s="357">
        <f t="shared" si="23"/>
        <v>1</v>
      </c>
      <c r="H149" s="357">
        <f t="shared" si="23"/>
        <v>3</v>
      </c>
      <c r="I149" s="357">
        <f t="shared" si="23"/>
        <v>0</v>
      </c>
      <c r="J149" s="358">
        <f t="shared" si="23"/>
        <v>22</v>
      </c>
      <c r="K149" s="359">
        <f t="shared" si="23"/>
        <v>7</v>
      </c>
      <c r="L149" s="359">
        <f t="shared" si="23"/>
        <v>14</v>
      </c>
      <c r="M149" s="359">
        <f t="shared" si="23"/>
        <v>1</v>
      </c>
      <c r="N149" s="360">
        <f t="shared" si="23"/>
        <v>171</v>
      </c>
      <c r="O149" s="361">
        <f t="shared" si="23"/>
        <v>64</v>
      </c>
      <c r="P149" s="361">
        <f t="shared" si="23"/>
        <v>100</v>
      </c>
      <c r="Q149" s="361">
        <f t="shared" si="23"/>
        <v>7</v>
      </c>
      <c r="R149" s="176"/>
    </row>
    <row r="150" spans="1:18" s="72" customFormat="1" ht="13.5" thickTop="1">
      <c r="A150" s="108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76"/>
    </row>
    <row r="151" spans="1:18" s="72" customFormat="1" ht="15">
      <c r="A151" s="111"/>
      <c r="B151" s="177"/>
      <c r="C151" s="177"/>
      <c r="D151" s="177"/>
      <c r="E151" s="177"/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6"/>
    </row>
    <row r="152" spans="1:18" s="72" customFormat="1" ht="15">
      <c r="A152" s="111"/>
      <c r="B152" s="177"/>
      <c r="C152" s="177"/>
      <c r="D152" s="177"/>
      <c r="E152" s="177"/>
      <c r="F152" s="177"/>
      <c r="G152" s="177"/>
      <c r="H152" s="177"/>
      <c r="I152" s="177"/>
      <c r="J152" s="177"/>
      <c r="K152" s="177"/>
      <c r="L152" s="177"/>
      <c r="M152" s="177"/>
      <c r="N152" s="177"/>
      <c r="O152" s="177"/>
      <c r="P152" s="177"/>
      <c r="Q152" s="177"/>
      <c r="R152" s="176"/>
    </row>
    <row r="153" spans="1:18" s="72" customFormat="1" ht="15">
      <c r="A153" s="111"/>
      <c r="B153" s="177"/>
      <c r="C153" s="177"/>
      <c r="D153" s="177"/>
      <c r="E153" s="177"/>
      <c r="F153" s="177"/>
      <c r="G153" s="177"/>
      <c r="H153" s="177"/>
      <c r="I153" s="177"/>
      <c r="J153" s="177"/>
      <c r="K153" s="177"/>
      <c r="L153" s="177"/>
      <c r="M153" s="177"/>
      <c r="N153" s="177"/>
      <c r="O153" s="177"/>
      <c r="P153" s="177"/>
      <c r="Q153" s="177"/>
      <c r="R153" s="176"/>
    </row>
    <row r="154" spans="1:18" s="72" customFormat="1" ht="15">
      <c r="A154" s="111"/>
      <c r="B154" s="177"/>
      <c r="C154" s="177"/>
      <c r="D154" s="177"/>
      <c r="E154" s="177"/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6"/>
    </row>
    <row r="155" spans="1:18" s="72" customFormat="1" ht="15">
      <c r="A155" s="111"/>
      <c r="B155" s="177"/>
      <c r="C155" s="177"/>
      <c r="D155" s="177"/>
      <c r="E155" s="177"/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6"/>
    </row>
    <row r="156" spans="1:18" s="72" customFormat="1" ht="15">
      <c r="A156" s="111"/>
      <c r="B156" s="177"/>
      <c r="C156" s="177"/>
      <c r="D156" s="177"/>
      <c r="E156" s="177"/>
      <c r="F156" s="177"/>
      <c r="G156" s="177"/>
      <c r="H156" s="177"/>
      <c r="I156" s="177"/>
      <c r="J156" s="177"/>
      <c r="K156" s="177"/>
      <c r="L156" s="177"/>
      <c r="M156" s="177"/>
      <c r="N156" s="177"/>
      <c r="O156" s="177"/>
      <c r="P156" s="177"/>
      <c r="Q156" s="177"/>
      <c r="R156" s="176"/>
    </row>
    <row r="157" spans="1:18" s="72" customFormat="1" ht="15">
      <c r="A157" s="111"/>
      <c r="B157" s="177"/>
      <c r="C157" s="177"/>
      <c r="D157" s="177"/>
      <c r="E157" s="177"/>
      <c r="F157" s="177"/>
      <c r="G157" s="177"/>
      <c r="H157" s="177"/>
      <c r="I157" s="177"/>
      <c r="J157" s="177"/>
      <c r="K157" s="177"/>
      <c r="L157" s="177"/>
      <c r="M157" s="177"/>
      <c r="N157" s="177"/>
      <c r="O157" s="177"/>
      <c r="P157" s="177"/>
      <c r="Q157" s="177"/>
      <c r="R157" s="176"/>
    </row>
    <row r="158" spans="1:18" s="72" customFormat="1" ht="15">
      <c r="A158" s="111"/>
      <c r="B158" s="177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/>
      <c r="Q158" s="177"/>
      <c r="R158" s="176"/>
    </row>
    <row r="159" spans="1:18" s="72" customFormat="1" ht="15">
      <c r="A159" s="111"/>
      <c r="B159" s="177"/>
      <c r="C159" s="177"/>
      <c r="D159" s="177"/>
      <c r="E159" s="177"/>
      <c r="F159" s="177"/>
      <c r="G159" s="177"/>
      <c r="H159" s="177"/>
      <c r="I159" s="177"/>
      <c r="J159" s="177"/>
      <c r="K159" s="177"/>
      <c r="L159" s="177"/>
      <c r="M159" s="177"/>
      <c r="N159" s="177"/>
      <c r="O159" s="177"/>
      <c r="P159" s="177"/>
      <c r="Q159" s="177"/>
      <c r="R159" s="176"/>
    </row>
    <row r="160" spans="1:18" s="72" customFormat="1" ht="15">
      <c r="A160" s="111"/>
      <c r="B160" s="177"/>
      <c r="C160" s="177"/>
      <c r="D160" s="177"/>
      <c r="E160" s="177"/>
      <c r="F160" s="177"/>
      <c r="G160" s="177"/>
      <c r="H160" s="177"/>
      <c r="I160" s="177"/>
      <c r="J160" s="177"/>
      <c r="K160" s="177"/>
      <c r="L160" s="177"/>
      <c r="M160" s="177"/>
      <c r="N160" s="177"/>
      <c r="O160" s="177"/>
      <c r="P160" s="177"/>
      <c r="Q160" s="177"/>
      <c r="R160" s="176"/>
    </row>
    <row r="161" spans="1:18" s="72" customFormat="1" ht="15">
      <c r="A161" s="111"/>
      <c r="B161" s="177"/>
      <c r="C161" s="177"/>
      <c r="D161" s="177"/>
      <c r="E161" s="177"/>
      <c r="F161" s="177"/>
      <c r="G161" s="177"/>
      <c r="H161" s="177"/>
      <c r="I161" s="177"/>
      <c r="J161" s="177"/>
      <c r="K161" s="177"/>
      <c r="L161" s="177"/>
      <c r="M161" s="177"/>
      <c r="N161" s="177"/>
      <c r="O161" s="177"/>
      <c r="P161" s="177"/>
      <c r="Q161" s="177"/>
      <c r="R161" s="176"/>
    </row>
    <row r="162" spans="1:18" s="72" customFormat="1" ht="15">
      <c r="A162" s="111"/>
      <c r="B162" s="177"/>
      <c r="C162" s="177"/>
      <c r="D162" s="177"/>
      <c r="E162" s="177"/>
      <c r="F162" s="177"/>
      <c r="G162" s="177"/>
      <c r="H162" s="177"/>
      <c r="I162" s="177"/>
      <c r="J162" s="177"/>
      <c r="K162" s="177"/>
      <c r="L162" s="177"/>
      <c r="M162" s="177"/>
      <c r="N162" s="177"/>
      <c r="O162" s="177"/>
      <c r="P162" s="177"/>
      <c r="Q162" s="177"/>
      <c r="R162" s="176"/>
    </row>
    <row r="163" spans="1:18" s="72" customFormat="1" ht="15">
      <c r="A163" s="111"/>
      <c r="B163" s="177"/>
      <c r="C163" s="177"/>
      <c r="D163" s="177"/>
      <c r="E163" s="177"/>
      <c r="F163" s="177"/>
      <c r="G163" s="177"/>
      <c r="H163" s="177"/>
      <c r="I163" s="177"/>
      <c r="J163" s="177"/>
      <c r="K163" s="177"/>
      <c r="L163" s="177"/>
      <c r="M163" s="177"/>
      <c r="N163" s="177"/>
      <c r="O163" s="177"/>
      <c r="P163" s="177"/>
      <c r="Q163" s="177"/>
      <c r="R163" s="176"/>
    </row>
    <row r="164" spans="1:18" s="72" customFormat="1" ht="15">
      <c r="A164" s="111"/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7"/>
      <c r="R164" s="176"/>
    </row>
    <row r="165" spans="1:18" s="72" customFormat="1" ht="15">
      <c r="A165" s="111"/>
      <c r="B165" s="177"/>
      <c r="C165" s="177"/>
      <c r="D165" s="177"/>
      <c r="E165" s="177"/>
      <c r="F165" s="177"/>
      <c r="G165" s="177"/>
      <c r="H165" s="177"/>
      <c r="I165" s="177"/>
      <c r="J165" s="177"/>
      <c r="K165" s="177"/>
      <c r="L165" s="177"/>
      <c r="M165" s="177"/>
      <c r="N165" s="177"/>
      <c r="O165" s="177"/>
      <c r="P165" s="177"/>
      <c r="Q165" s="177"/>
      <c r="R165" s="176"/>
    </row>
    <row r="166" spans="1:18" s="72" customFormat="1" ht="15">
      <c r="A166" s="111"/>
      <c r="B166" s="177"/>
      <c r="C166" s="177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6"/>
    </row>
    <row r="167" spans="1:18" s="72" customFormat="1" ht="15">
      <c r="A167" s="111"/>
      <c r="B167" s="177"/>
      <c r="C167" s="177"/>
      <c r="D167" s="177"/>
      <c r="E167" s="177"/>
      <c r="F167" s="177"/>
      <c r="G167" s="177"/>
      <c r="H167" s="177"/>
      <c r="I167" s="177"/>
      <c r="J167" s="177"/>
      <c r="K167" s="177"/>
      <c r="L167" s="177"/>
      <c r="M167" s="177"/>
      <c r="N167" s="177"/>
      <c r="O167" s="177"/>
      <c r="P167" s="177"/>
      <c r="Q167" s="177"/>
      <c r="R167" s="176"/>
    </row>
    <row r="168" spans="1:18" s="72" customFormat="1" ht="15">
      <c r="A168" s="111"/>
      <c r="B168" s="177"/>
      <c r="C168" s="177"/>
      <c r="D168" s="177"/>
      <c r="E168" s="177"/>
      <c r="F168" s="177"/>
      <c r="G168" s="177"/>
      <c r="H168" s="177"/>
      <c r="I168" s="177"/>
      <c r="J168" s="177"/>
      <c r="K168" s="177"/>
      <c r="L168" s="177"/>
      <c r="M168" s="177"/>
      <c r="N168" s="177"/>
      <c r="O168" s="177"/>
      <c r="P168" s="177"/>
      <c r="Q168" s="177"/>
      <c r="R168" s="176"/>
    </row>
    <row r="169" spans="1:18" s="72" customFormat="1" ht="15">
      <c r="A169" s="111"/>
      <c r="B169" s="177"/>
      <c r="C169" s="177"/>
      <c r="D169" s="177"/>
      <c r="E169" s="177"/>
      <c r="F169" s="177"/>
      <c r="G169" s="177"/>
      <c r="H169" s="177"/>
      <c r="I169" s="177"/>
      <c r="J169" s="177"/>
      <c r="K169" s="177"/>
      <c r="L169" s="177"/>
      <c r="M169" s="177"/>
      <c r="N169" s="177"/>
      <c r="O169" s="177"/>
      <c r="P169" s="177"/>
      <c r="Q169" s="177"/>
      <c r="R169" s="176"/>
    </row>
    <row r="170" spans="1:18" s="72" customFormat="1" ht="15">
      <c r="A170" s="111"/>
      <c r="B170" s="177"/>
      <c r="C170" s="177"/>
      <c r="D170" s="177"/>
      <c r="E170" s="177"/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6"/>
    </row>
    <row r="171" spans="1:18" s="72" customFormat="1" ht="15">
      <c r="A171" s="111"/>
      <c r="B171" s="177"/>
      <c r="C171" s="177"/>
      <c r="D171" s="177"/>
      <c r="E171" s="177"/>
      <c r="F171" s="177"/>
      <c r="G171" s="177"/>
      <c r="H171" s="177"/>
      <c r="I171" s="177"/>
      <c r="J171" s="177"/>
      <c r="K171" s="177"/>
      <c r="L171" s="177"/>
      <c r="M171" s="177"/>
      <c r="N171" s="177"/>
      <c r="O171" s="177"/>
      <c r="P171" s="177"/>
      <c r="Q171" s="177"/>
      <c r="R171" s="176"/>
    </row>
    <row r="172" spans="1:18" s="72" customFormat="1" ht="15">
      <c r="A172" s="111"/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6"/>
    </row>
    <row r="173" spans="1:18" s="72" customFormat="1" ht="15">
      <c r="A173" s="111"/>
      <c r="B173" s="177"/>
      <c r="C173" s="177"/>
      <c r="D173" s="177"/>
      <c r="E173" s="177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6"/>
    </row>
    <row r="174" spans="1:18" s="72" customFormat="1" ht="15">
      <c r="A174" s="111"/>
      <c r="B174" s="177"/>
      <c r="C174" s="177"/>
      <c r="D174" s="177"/>
      <c r="E174" s="177"/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6"/>
    </row>
    <row r="175" spans="1:18" s="72" customFormat="1" ht="15">
      <c r="A175" s="111"/>
      <c r="B175" s="177"/>
      <c r="C175" s="177"/>
      <c r="D175" s="177"/>
      <c r="E175" s="177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6"/>
    </row>
    <row r="176" spans="1:18" s="72" customFormat="1" ht="15">
      <c r="A176" s="111"/>
      <c r="B176" s="177"/>
      <c r="C176" s="177"/>
      <c r="D176" s="177"/>
      <c r="E176" s="177"/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6"/>
    </row>
    <row r="177" spans="1:18" s="72" customFormat="1" ht="15">
      <c r="A177" s="111"/>
      <c r="B177" s="177"/>
      <c r="C177" s="177"/>
      <c r="D177" s="177"/>
      <c r="E177" s="177"/>
      <c r="F177" s="177"/>
      <c r="G177" s="177"/>
      <c r="H177" s="177"/>
      <c r="I177" s="177"/>
      <c r="J177" s="177"/>
      <c r="K177" s="177"/>
      <c r="L177" s="177"/>
      <c r="M177" s="177"/>
      <c r="N177" s="177"/>
      <c r="O177" s="177"/>
      <c r="P177" s="177"/>
      <c r="Q177" s="177"/>
      <c r="R177" s="176"/>
    </row>
    <row r="178" spans="1:18" s="72" customFormat="1" ht="15">
      <c r="A178" s="111"/>
      <c r="B178" s="177"/>
      <c r="C178" s="177"/>
      <c r="D178" s="177"/>
      <c r="E178" s="177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6"/>
    </row>
    <row r="179" spans="1:18" s="72" customFormat="1" ht="15">
      <c r="A179" s="111"/>
      <c r="B179" s="177"/>
      <c r="C179" s="177"/>
      <c r="D179" s="177"/>
      <c r="E179" s="177"/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6"/>
    </row>
    <row r="180" spans="1:18" s="72" customFormat="1" ht="15">
      <c r="A180" s="111"/>
      <c r="B180" s="177"/>
      <c r="C180" s="177"/>
      <c r="D180" s="177"/>
      <c r="E180" s="177"/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6"/>
    </row>
    <row r="181" spans="1:18" s="72" customFormat="1" ht="15">
      <c r="A181" s="111"/>
      <c r="B181" s="177"/>
      <c r="C181" s="177"/>
      <c r="D181" s="177"/>
      <c r="E181" s="177"/>
      <c r="F181" s="177"/>
      <c r="G181" s="177"/>
      <c r="H181" s="177"/>
      <c r="I181" s="177"/>
      <c r="J181" s="177"/>
      <c r="K181" s="177"/>
      <c r="L181" s="177"/>
      <c r="M181" s="177"/>
      <c r="N181" s="177"/>
      <c r="O181" s="177"/>
      <c r="P181" s="177"/>
      <c r="Q181" s="177"/>
      <c r="R181" s="176"/>
    </row>
    <row r="182" spans="1:18" s="72" customFormat="1" ht="15">
      <c r="A182" s="111"/>
      <c r="B182" s="177"/>
      <c r="C182" s="177"/>
      <c r="D182" s="177"/>
      <c r="E182" s="177"/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6"/>
    </row>
    <row r="183" spans="1:18" s="72" customFormat="1" ht="15">
      <c r="A183" s="111"/>
      <c r="B183" s="177"/>
      <c r="C183" s="177"/>
      <c r="D183" s="177"/>
      <c r="E183" s="177"/>
      <c r="F183" s="177"/>
      <c r="G183" s="177"/>
      <c r="H183" s="177"/>
      <c r="I183" s="177"/>
      <c r="J183" s="177"/>
      <c r="K183" s="177"/>
      <c r="L183" s="177"/>
      <c r="M183" s="177"/>
      <c r="N183" s="177"/>
      <c r="O183" s="177"/>
      <c r="P183" s="177"/>
      <c r="Q183" s="177"/>
      <c r="R183" s="176"/>
    </row>
    <row r="184" spans="1:18" s="72" customFormat="1" ht="15">
      <c r="A184" s="111"/>
      <c r="B184" s="177"/>
      <c r="C184" s="177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6"/>
    </row>
    <row r="185" spans="1:18" s="72" customFormat="1" ht="15">
      <c r="A185" s="111"/>
      <c r="B185" s="177"/>
      <c r="C185" s="177"/>
      <c r="D185" s="177"/>
      <c r="E185" s="177"/>
      <c r="F185" s="177"/>
      <c r="G185" s="177"/>
      <c r="H185" s="177"/>
      <c r="I185" s="177"/>
      <c r="J185" s="177"/>
      <c r="K185" s="177"/>
      <c r="L185" s="177"/>
      <c r="M185" s="177"/>
      <c r="N185" s="177"/>
      <c r="O185" s="177"/>
      <c r="P185" s="177"/>
      <c r="Q185" s="177"/>
      <c r="R185" s="176"/>
    </row>
    <row r="186" spans="1:18" s="72" customFormat="1" ht="15">
      <c r="A186" s="111"/>
      <c r="B186" s="177"/>
      <c r="C186" s="177"/>
      <c r="D186" s="177"/>
      <c r="E186" s="177"/>
      <c r="F186" s="177"/>
      <c r="G186" s="177"/>
      <c r="H186" s="177"/>
      <c r="I186" s="177"/>
      <c r="J186" s="177"/>
      <c r="K186" s="177"/>
      <c r="L186" s="177"/>
      <c r="M186" s="177"/>
      <c r="N186" s="177"/>
      <c r="O186" s="177"/>
      <c r="P186" s="177"/>
      <c r="Q186" s="177"/>
      <c r="R186" s="176"/>
    </row>
    <row r="187" spans="1:18" s="72" customFormat="1" ht="15">
      <c r="A187" s="465" t="s">
        <v>386</v>
      </c>
      <c r="B187" s="127" t="s">
        <v>290</v>
      </c>
      <c r="C187" s="184"/>
      <c r="D187" s="184"/>
      <c r="E187" s="184"/>
      <c r="F187" s="185" t="s">
        <v>4</v>
      </c>
      <c r="G187" s="186"/>
      <c r="H187" s="185"/>
      <c r="I187" s="185"/>
      <c r="J187" s="129" t="s">
        <v>12</v>
      </c>
      <c r="K187" s="187"/>
      <c r="L187" s="187"/>
      <c r="M187" s="187"/>
      <c r="N187" s="188" t="s">
        <v>5</v>
      </c>
      <c r="O187" s="188"/>
      <c r="P187" s="188"/>
      <c r="Q187" s="188"/>
      <c r="R187" s="176"/>
    </row>
    <row r="188" spans="1:18" s="72" customFormat="1" ht="14.25">
      <c r="A188" s="111"/>
      <c r="B188" s="184" t="str">
        <f>$B$5</f>
        <v>2013-2014</v>
      </c>
      <c r="C188" s="184"/>
      <c r="D188" s="184"/>
      <c r="E188" s="184"/>
      <c r="F188" s="128">
        <f>$F$5</f>
        <v>2013</v>
      </c>
      <c r="G188" s="128"/>
      <c r="H188" s="185"/>
      <c r="I188" s="185"/>
      <c r="J188" s="129">
        <f>$J$5</f>
        <v>2013</v>
      </c>
      <c r="K188" s="187"/>
      <c r="L188" s="187"/>
      <c r="M188" s="187"/>
      <c r="N188" s="130">
        <f>$N$5</f>
        <v>2014</v>
      </c>
      <c r="O188" s="188"/>
      <c r="P188" s="188"/>
      <c r="Q188" s="188"/>
      <c r="R188" s="176"/>
    </row>
    <row r="189" spans="1:18" s="72" customFormat="1" ht="14.25">
      <c r="A189" s="179"/>
      <c r="B189" s="113" t="s">
        <v>11</v>
      </c>
      <c r="C189" s="114" t="s">
        <v>8</v>
      </c>
      <c r="D189" s="114" t="s">
        <v>9</v>
      </c>
      <c r="E189" s="114" t="s">
        <v>115</v>
      </c>
      <c r="F189" s="115" t="s">
        <v>11</v>
      </c>
      <c r="G189" s="116" t="s">
        <v>8</v>
      </c>
      <c r="H189" s="116" t="s">
        <v>9</v>
      </c>
      <c r="I189" s="116" t="s">
        <v>115</v>
      </c>
      <c r="J189" s="117" t="s">
        <v>11</v>
      </c>
      <c r="K189" s="118" t="s">
        <v>8</v>
      </c>
      <c r="L189" s="118" t="s">
        <v>9</v>
      </c>
      <c r="M189" s="118" t="s">
        <v>115</v>
      </c>
      <c r="N189" s="119" t="s">
        <v>11</v>
      </c>
      <c r="O189" s="120" t="s">
        <v>8</v>
      </c>
      <c r="P189" s="120" t="s">
        <v>9</v>
      </c>
      <c r="Q189" s="120" t="s">
        <v>115</v>
      </c>
      <c r="R189" s="176"/>
    </row>
    <row r="190" spans="1:18" s="72" customFormat="1" ht="16.5">
      <c r="A190" s="471" t="s">
        <v>258</v>
      </c>
      <c r="B190" s="472"/>
      <c r="C190" s="472"/>
      <c r="D190" s="472"/>
      <c r="E190" s="472"/>
      <c r="F190" s="472"/>
      <c r="G190" s="472"/>
      <c r="H190" s="472"/>
      <c r="I190" s="472"/>
      <c r="J190" s="472"/>
      <c r="K190" s="472"/>
      <c r="L190" s="472"/>
      <c r="M190" s="472"/>
      <c r="N190" s="472"/>
      <c r="O190" s="472"/>
      <c r="P190" s="472"/>
      <c r="Q190" s="473"/>
      <c r="R190" s="176"/>
    </row>
    <row r="191" spans="1:18" s="72" customFormat="1" ht="15">
      <c r="A191" s="73" t="s">
        <v>259</v>
      </c>
      <c r="B191" s="125">
        <f>SUM(C191:E191)</f>
        <v>6</v>
      </c>
      <c r="C191" s="121">
        <f>G191+K191+O191</f>
        <v>1</v>
      </c>
      <c r="D191" s="121">
        <f>H191+L191+P191</f>
        <v>4</v>
      </c>
      <c r="E191" s="121">
        <f>I191+M191+Q191</f>
        <v>1</v>
      </c>
      <c r="F191" s="122">
        <f>G191+H191+I191</f>
        <v>0</v>
      </c>
      <c r="G191" s="21">
        <v>0</v>
      </c>
      <c r="H191" s="21">
        <v>0</v>
      </c>
      <c r="I191" s="21">
        <v>0</v>
      </c>
      <c r="J191" s="123">
        <f>SUM(K191:M191)</f>
        <v>1</v>
      </c>
      <c r="K191" s="22">
        <v>1</v>
      </c>
      <c r="L191" s="22">
        <v>0</v>
      </c>
      <c r="M191" s="22">
        <v>0</v>
      </c>
      <c r="N191" s="126">
        <f>SUM(O191:Q191)</f>
        <v>5</v>
      </c>
      <c r="O191" s="23">
        <v>0</v>
      </c>
      <c r="P191" s="23">
        <v>4</v>
      </c>
      <c r="Q191" s="23">
        <v>1</v>
      </c>
      <c r="R191" s="176"/>
    </row>
    <row r="192" spans="1:17" s="72" customFormat="1" ht="15">
      <c r="A192" s="73" t="s">
        <v>260</v>
      </c>
      <c r="B192" s="125">
        <f aca="true" t="shared" si="24" ref="B192:B205">SUM(C192:E192)</f>
        <v>15</v>
      </c>
      <c r="C192" s="121">
        <f aca="true" t="shared" si="25" ref="C192:C205">G192+K192+O192</f>
        <v>6</v>
      </c>
      <c r="D192" s="121">
        <f aca="true" t="shared" si="26" ref="D192:D205">H192+L192+P192</f>
        <v>7</v>
      </c>
      <c r="E192" s="121">
        <f aca="true" t="shared" si="27" ref="E192:E205">I192+M192+Q192</f>
        <v>2</v>
      </c>
      <c r="F192" s="122">
        <f aca="true" t="shared" si="28" ref="F192:F205">G192+H192+I192</f>
        <v>0</v>
      </c>
      <c r="G192" s="21">
        <v>0</v>
      </c>
      <c r="H192" s="21">
        <v>0</v>
      </c>
      <c r="I192" s="21">
        <v>0</v>
      </c>
      <c r="J192" s="123">
        <f aca="true" t="shared" si="29" ref="J192:J205">SUM(K192:M192)</f>
        <v>3</v>
      </c>
      <c r="K192" s="22">
        <v>3</v>
      </c>
      <c r="L192" s="22">
        <v>0</v>
      </c>
      <c r="M192" s="22">
        <v>0</v>
      </c>
      <c r="N192" s="126">
        <f aca="true" t="shared" si="30" ref="N192:N205">SUM(O192:Q192)</f>
        <v>12</v>
      </c>
      <c r="O192" s="23">
        <v>3</v>
      </c>
      <c r="P192" s="23">
        <v>7</v>
      </c>
      <c r="Q192" s="23">
        <v>2</v>
      </c>
    </row>
    <row r="193" spans="1:18" s="72" customFormat="1" ht="15">
      <c r="A193" s="73" t="s">
        <v>261</v>
      </c>
      <c r="B193" s="125">
        <f t="shared" si="24"/>
        <v>11</v>
      </c>
      <c r="C193" s="121">
        <f t="shared" si="25"/>
        <v>7</v>
      </c>
      <c r="D193" s="121">
        <f t="shared" si="26"/>
        <v>4</v>
      </c>
      <c r="E193" s="121">
        <f t="shared" si="27"/>
        <v>0</v>
      </c>
      <c r="F193" s="122">
        <f t="shared" si="28"/>
        <v>0</v>
      </c>
      <c r="G193" s="21">
        <v>0</v>
      </c>
      <c r="H193" s="21">
        <v>0</v>
      </c>
      <c r="I193" s="21">
        <v>0</v>
      </c>
      <c r="J193" s="123">
        <f t="shared" si="29"/>
        <v>2</v>
      </c>
      <c r="K193" s="22">
        <v>1</v>
      </c>
      <c r="L193" s="22">
        <v>1</v>
      </c>
      <c r="M193" s="22">
        <v>0</v>
      </c>
      <c r="N193" s="126">
        <f t="shared" si="30"/>
        <v>9</v>
      </c>
      <c r="O193" s="23">
        <v>6</v>
      </c>
      <c r="P193" s="23">
        <v>3</v>
      </c>
      <c r="Q193" s="23">
        <v>0</v>
      </c>
      <c r="R193" s="176"/>
    </row>
    <row r="194" spans="1:18" s="72" customFormat="1" ht="15">
      <c r="A194" s="73" t="s">
        <v>262</v>
      </c>
      <c r="B194" s="125">
        <f t="shared" si="24"/>
        <v>2</v>
      </c>
      <c r="C194" s="121">
        <f t="shared" si="25"/>
        <v>0</v>
      </c>
      <c r="D194" s="121">
        <f t="shared" si="26"/>
        <v>2</v>
      </c>
      <c r="E194" s="121">
        <f t="shared" si="27"/>
        <v>0</v>
      </c>
      <c r="F194" s="122">
        <f t="shared" si="28"/>
        <v>0</v>
      </c>
      <c r="G194" s="21">
        <v>0</v>
      </c>
      <c r="H194" s="21">
        <v>0</v>
      </c>
      <c r="I194" s="21">
        <v>0</v>
      </c>
      <c r="J194" s="123">
        <f t="shared" si="29"/>
        <v>1</v>
      </c>
      <c r="K194" s="22">
        <v>0</v>
      </c>
      <c r="L194" s="22">
        <v>1</v>
      </c>
      <c r="M194" s="22">
        <v>0</v>
      </c>
      <c r="N194" s="126">
        <f t="shared" si="30"/>
        <v>1</v>
      </c>
      <c r="O194" s="23">
        <v>0</v>
      </c>
      <c r="P194" s="23">
        <v>1</v>
      </c>
      <c r="Q194" s="23">
        <v>0</v>
      </c>
      <c r="R194" s="176"/>
    </row>
    <row r="195" spans="1:18" s="72" customFormat="1" ht="15">
      <c r="A195" s="73" t="s">
        <v>291</v>
      </c>
      <c r="B195" s="125">
        <f t="shared" si="24"/>
        <v>0</v>
      </c>
      <c r="C195" s="121">
        <f t="shared" si="25"/>
        <v>0</v>
      </c>
      <c r="D195" s="121">
        <f t="shared" si="26"/>
        <v>0</v>
      </c>
      <c r="E195" s="121">
        <f t="shared" si="27"/>
        <v>0</v>
      </c>
      <c r="F195" s="122">
        <f t="shared" si="28"/>
        <v>0</v>
      </c>
      <c r="G195" s="21">
        <v>0</v>
      </c>
      <c r="H195" s="21">
        <v>0</v>
      </c>
      <c r="I195" s="21">
        <v>0</v>
      </c>
      <c r="J195" s="123">
        <f t="shared" si="29"/>
        <v>0</v>
      </c>
      <c r="K195" s="22">
        <v>0</v>
      </c>
      <c r="L195" s="22">
        <v>0</v>
      </c>
      <c r="M195" s="22">
        <v>0</v>
      </c>
      <c r="N195" s="126">
        <f t="shared" si="30"/>
        <v>0</v>
      </c>
      <c r="O195" s="23">
        <v>0</v>
      </c>
      <c r="P195" s="23">
        <v>0</v>
      </c>
      <c r="Q195" s="23">
        <v>0</v>
      </c>
      <c r="R195" s="176"/>
    </row>
    <row r="196" spans="1:18" s="72" customFormat="1" ht="15">
      <c r="A196" s="73" t="s">
        <v>265</v>
      </c>
      <c r="B196" s="125">
        <f t="shared" si="24"/>
        <v>1</v>
      </c>
      <c r="C196" s="121">
        <f t="shared" si="25"/>
        <v>1</v>
      </c>
      <c r="D196" s="121">
        <f t="shared" si="26"/>
        <v>0</v>
      </c>
      <c r="E196" s="121">
        <f t="shared" si="27"/>
        <v>0</v>
      </c>
      <c r="F196" s="122">
        <f t="shared" si="28"/>
        <v>0</v>
      </c>
      <c r="G196" s="21">
        <v>0</v>
      </c>
      <c r="H196" s="21">
        <v>0</v>
      </c>
      <c r="I196" s="21">
        <v>0</v>
      </c>
      <c r="J196" s="123">
        <f t="shared" si="29"/>
        <v>1</v>
      </c>
      <c r="K196" s="22">
        <v>1</v>
      </c>
      <c r="L196" s="22">
        <v>0</v>
      </c>
      <c r="M196" s="22">
        <v>0</v>
      </c>
      <c r="N196" s="126">
        <f t="shared" si="30"/>
        <v>0</v>
      </c>
      <c r="O196" s="23">
        <v>0</v>
      </c>
      <c r="P196" s="23">
        <v>0</v>
      </c>
      <c r="Q196" s="23">
        <v>0</v>
      </c>
      <c r="R196" s="176"/>
    </row>
    <row r="197" spans="1:18" s="72" customFormat="1" ht="15">
      <c r="A197" s="73" t="s">
        <v>267</v>
      </c>
      <c r="B197" s="125">
        <f t="shared" si="24"/>
        <v>11</v>
      </c>
      <c r="C197" s="121">
        <f t="shared" si="25"/>
        <v>5</v>
      </c>
      <c r="D197" s="121">
        <f t="shared" si="26"/>
        <v>6</v>
      </c>
      <c r="E197" s="121">
        <f t="shared" si="27"/>
        <v>0</v>
      </c>
      <c r="F197" s="122">
        <f t="shared" si="28"/>
        <v>0</v>
      </c>
      <c r="G197" s="21">
        <v>0</v>
      </c>
      <c r="H197" s="21">
        <v>0</v>
      </c>
      <c r="I197" s="21">
        <v>0</v>
      </c>
      <c r="J197" s="123">
        <f t="shared" si="29"/>
        <v>0</v>
      </c>
      <c r="K197" s="22">
        <v>0</v>
      </c>
      <c r="L197" s="22">
        <v>0</v>
      </c>
      <c r="M197" s="22">
        <v>0</v>
      </c>
      <c r="N197" s="126">
        <f t="shared" si="30"/>
        <v>11</v>
      </c>
      <c r="O197" s="23">
        <v>5</v>
      </c>
      <c r="P197" s="23">
        <v>6</v>
      </c>
      <c r="Q197" s="23">
        <v>0</v>
      </c>
      <c r="R197" s="176"/>
    </row>
    <row r="198" spans="1:18" s="72" customFormat="1" ht="15">
      <c r="A198" s="73" t="s">
        <v>268</v>
      </c>
      <c r="B198" s="125">
        <f t="shared" si="24"/>
        <v>0</v>
      </c>
      <c r="C198" s="121">
        <f t="shared" si="25"/>
        <v>0</v>
      </c>
      <c r="D198" s="121">
        <f t="shared" si="26"/>
        <v>0</v>
      </c>
      <c r="E198" s="121">
        <f t="shared" si="27"/>
        <v>0</v>
      </c>
      <c r="F198" s="122">
        <f t="shared" si="28"/>
        <v>0</v>
      </c>
      <c r="G198" s="21">
        <v>0</v>
      </c>
      <c r="H198" s="21">
        <v>0</v>
      </c>
      <c r="I198" s="21">
        <v>0</v>
      </c>
      <c r="J198" s="123">
        <f t="shared" si="29"/>
        <v>0</v>
      </c>
      <c r="K198" s="22">
        <v>0</v>
      </c>
      <c r="L198" s="22">
        <v>0</v>
      </c>
      <c r="M198" s="22">
        <v>0</v>
      </c>
      <c r="N198" s="126">
        <f t="shared" si="30"/>
        <v>0</v>
      </c>
      <c r="O198" s="23">
        <v>0</v>
      </c>
      <c r="P198" s="23">
        <v>0</v>
      </c>
      <c r="Q198" s="23">
        <v>0</v>
      </c>
      <c r="R198" s="176"/>
    </row>
    <row r="199" spans="1:18" s="72" customFormat="1" ht="15">
      <c r="A199" s="73" t="s">
        <v>269</v>
      </c>
      <c r="B199" s="125">
        <f t="shared" si="24"/>
        <v>6</v>
      </c>
      <c r="C199" s="121">
        <f t="shared" si="25"/>
        <v>4</v>
      </c>
      <c r="D199" s="121">
        <f t="shared" si="26"/>
        <v>1</v>
      </c>
      <c r="E199" s="121">
        <f t="shared" si="27"/>
        <v>1</v>
      </c>
      <c r="F199" s="122">
        <f t="shared" si="28"/>
        <v>0</v>
      </c>
      <c r="G199" s="21">
        <v>0</v>
      </c>
      <c r="H199" s="21">
        <v>0</v>
      </c>
      <c r="I199" s="21">
        <v>0</v>
      </c>
      <c r="J199" s="123">
        <f t="shared" si="29"/>
        <v>1</v>
      </c>
      <c r="K199" s="22">
        <v>1</v>
      </c>
      <c r="L199" s="22">
        <v>0</v>
      </c>
      <c r="M199" s="22">
        <v>0</v>
      </c>
      <c r="N199" s="126">
        <f t="shared" si="30"/>
        <v>5</v>
      </c>
      <c r="O199" s="23">
        <v>3</v>
      </c>
      <c r="P199" s="23">
        <v>1</v>
      </c>
      <c r="Q199" s="23">
        <v>1</v>
      </c>
      <c r="R199" s="176"/>
    </row>
    <row r="200" spans="1:18" s="72" customFormat="1" ht="15">
      <c r="A200" s="73" t="s">
        <v>270</v>
      </c>
      <c r="B200" s="125">
        <f t="shared" si="24"/>
        <v>16</v>
      </c>
      <c r="C200" s="121">
        <f t="shared" si="25"/>
        <v>5</v>
      </c>
      <c r="D200" s="121">
        <f t="shared" si="26"/>
        <v>11</v>
      </c>
      <c r="E200" s="121">
        <f t="shared" si="27"/>
        <v>0</v>
      </c>
      <c r="F200" s="122">
        <f t="shared" si="28"/>
        <v>0</v>
      </c>
      <c r="G200" s="21">
        <v>0</v>
      </c>
      <c r="H200" s="21">
        <v>0</v>
      </c>
      <c r="I200" s="21">
        <v>0</v>
      </c>
      <c r="J200" s="123">
        <f t="shared" si="29"/>
        <v>0</v>
      </c>
      <c r="K200" s="22">
        <v>0</v>
      </c>
      <c r="L200" s="22">
        <v>0</v>
      </c>
      <c r="M200" s="22">
        <v>0</v>
      </c>
      <c r="N200" s="126">
        <f t="shared" si="30"/>
        <v>16</v>
      </c>
      <c r="O200" s="23">
        <v>5</v>
      </c>
      <c r="P200" s="23">
        <v>11</v>
      </c>
      <c r="Q200" s="23">
        <v>0</v>
      </c>
      <c r="R200" s="176"/>
    </row>
    <row r="201" spans="1:18" s="72" customFormat="1" ht="15">
      <c r="A201" s="73" t="s">
        <v>271</v>
      </c>
      <c r="B201" s="125">
        <f t="shared" si="24"/>
        <v>4</v>
      </c>
      <c r="C201" s="121">
        <f t="shared" si="25"/>
        <v>0</v>
      </c>
      <c r="D201" s="121">
        <f t="shared" si="26"/>
        <v>3</v>
      </c>
      <c r="E201" s="121">
        <f t="shared" si="27"/>
        <v>1</v>
      </c>
      <c r="F201" s="122">
        <f t="shared" si="28"/>
        <v>0</v>
      </c>
      <c r="G201" s="21">
        <v>0</v>
      </c>
      <c r="H201" s="21">
        <v>0</v>
      </c>
      <c r="I201" s="21">
        <v>0</v>
      </c>
      <c r="J201" s="123">
        <f t="shared" si="29"/>
        <v>0</v>
      </c>
      <c r="K201" s="22">
        <v>0</v>
      </c>
      <c r="L201" s="22">
        <v>0</v>
      </c>
      <c r="M201" s="22">
        <v>0</v>
      </c>
      <c r="N201" s="126">
        <f t="shared" si="30"/>
        <v>4</v>
      </c>
      <c r="O201" s="23">
        <v>0</v>
      </c>
      <c r="P201" s="23">
        <v>3</v>
      </c>
      <c r="Q201" s="23">
        <v>1</v>
      </c>
      <c r="R201" s="176"/>
    </row>
    <row r="202" spans="1:18" s="72" customFormat="1" ht="15">
      <c r="A202" s="73" t="s">
        <v>272</v>
      </c>
      <c r="B202" s="125">
        <f t="shared" si="24"/>
        <v>59</v>
      </c>
      <c r="C202" s="121">
        <f t="shared" si="25"/>
        <v>25</v>
      </c>
      <c r="D202" s="121">
        <f t="shared" si="26"/>
        <v>31</v>
      </c>
      <c r="E202" s="121">
        <f t="shared" si="27"/>
        <v>3</v>
      </c>
      <c r="F202" s="122">
        <f t="shared" si="28"/>
        <v>0</v>
      </c>
      <c r="G202" s="21">
        <v>0</v>
      </c>
      <c r="H202" s="21">
        <v>0</v>
      </c>
      <c r="I202" s="21">
        <v>0</v>
      </c>
      <c r="J202" s="123">
        <f t="shared" si="29"/>
        <v>12</v>
      </c>
      <c r="K202" s="22">
        <v>5</v>
      </c>
      <c r="L202" s="22">
        <v>7</v>
      </c>
      <c r="M202" s="22">
        <v>0</v>
      </c>
      <c r="N202" s="126">
        <f t="shared" si="30"/>
        <v>47</v>
      </c>
      <c r="O202" s="23">
        <v>20</v>
      </c>
      <c r="P202" s="23">
        <v>24</v>
      </c>
      <c r="Q202" s="23">
        <v>3</v>
      </c>
      <c r="R202" s="176"/>
    </row>
    <row r="203" spans="1:18" s="72" customFormat="1" ht="15">
      <c r="A203" s="73" t="s">
        <v>273</v>
      </c>
      <c r="B203" s="125">
        <f t="shared" si="24"/>
        <v>3</v>
      </c>
      <c r="C203" s="121">
        <f t="shared" si="25"/>
        <v>1</v>
      </c>
      <c r="D203" s="121">
        <f t="shared" si="26"/>
        <v>2</v>
      </c>
      <c r="E203" s="121">
        <f t="shared" si="27"/>
        <v>0</v>
      </c>
      <c r="F203" s="122">
        <f t="shared" si="28"/>
        <v>0</v>
      </c>
      <c r="G203" s="21">
        <v>0</v>
      </c>
      <c r="H203" s="21">
        <v>0</v>
      </c>
      <c r="I203" s="21">
        <v>0</v>
      </c>
      <c r="J203" s="123">
        <f t="shared" si="29"/>
        <v>1</v>
      </c>
      <c r="K203" s="22">
        <v>0</v>
      </c>
      <c r="L203" s="22">
        <v>1</v>
      </c>
      <c r="M203" s="22">
        <v>0</v>
      </c>
      <c r="N203" s="126">
        <f t="shared" si="30"/>
        <v>2</v>
      </c>
      <c r="O203" s="23">
        <v>1</v>
      </c>
      <c r="P203" s="23">
        <v>1</v>
      </c>
      <c r="Q203" s="23">
        <v>0</v>
      </c>
      <c r="R203" s="176"/>
    </row>
    <row r="204" spans="1:18" s="72" customFormat="1" ht="15">
      <c r="A204" s="73" t="s">
        <v>314</v>
      </c>
      <c r="B204" s="125">
        <f t="shared" si="24"/>
        <v>3</v>
      </c>
      <c r="C204" s="121">
        <f t="shared" si="25"/>
        <v>0</v>
      </c>
      <c r="D204" s="121">
        <f t="shared" si="26"/>
        <v>2</v>
      </c>
      <c r="E204" s="121">
        <f t="shared" si="27"/>
        <v>1</v>
      </c>
      <c r="F204" s="122">
        <f t="shared" si="28"/>
        <v>0</v>
      </c>
      <c r="G204" s="21">
        <v>0</v>
      </c>
      <c r="H204" s="21">
        <v>0</v>
      </c>
      <c r="I204" s="21">
        <v>0</v>
      </c>
      <c r="J204" s="123">
        <f t="shared" si="29"/>
        <v>0</v>
      </c>
      <c r="K204" s="22">
        <v>0</v>
      </c>
      <c r="L204" s="22">
        <v>0</v>
      </c>
      <c r="M204" s="22">
        <v>0</v>
      </c>
      <c r="N204" s="126">
        <f t="shared" si="30"/>
        <v>3</v>
      </c>
      <c r="O204" s="23">
        <v>0</v>
      </c>
      <c r="P204" s="23">
        <v>2</v>
      </c>
      <c r="Q204" s="23">
        <v>1</v>
      </c>
      <c r="R204" s="176"/>
    </row>
    <row r="205" spans="1:18" ht="15">
      <c r="A205" s="73" t="s">
        <v>313</v>
      </c>
      <c r="B205" s="125">
        <f t="shared" si="24"/>
        <v>1</v>
      </c>
      <c r="C205" s="121">
        <f t="shared" si="25"/>
        <v>0</v>
      </c>
      <c r="D205" s="121">
        <f t="shared" si="26"/>
        <v>1</v>
      </c>
      <c r="E205" s="121">
        <f t="shared" si="27"/>
        <v>0</v>
      </c>
      <c r="F205" s="122">
        <f t="shared" si="28"/>
        <v>0</v>
      </c>
      <c r="G205" s="21">
        <v>0</v>
      </c>
      <c r="H205" s="21">
        <v>0</v>
      </c>
      <c r="I205" s="21">
        <v>0</v>
      </c>
      <c r="J205" s="123">
        <f t="shared" si="29"/>
        <v>0</v>
      </c>
      <c r="K205" s="22">
        <v>0</v>
      </c>
      <c r="L205" s="22">
        <v>0</v>
      </c>
      <c r="M205" s="22">
        <v>0</v>
      </c>
      <c r="N205" s="126">
        <f t="shared" si="30"/>
        <v>1</v>
      </c>
      <c r="O205" s="23">
        <v>0</v>
      </c>
      <c r="P205" s="23">
        <v>1</v>
      </c>
      <c r="Q205" s="23">
        <v>0</v>
      </c>
      <c r="R205" s="176"/>
    </row>
    <row r="206" spans="1:18" s="72" customFormat="1" ht="15.75" thickBot="1">
      <c r="A206" s="393" t="s">
        <v>11</v>
      </c>
      <c r="B206" s="354">
        <f aca="true" t="shared" si="31" ref="B206:Q206">SUM(B191:B205)</f>
        <v>138</v>
      </c>
      <c r="C206" s="355">
        <f t="shared" si="31"/>
        <v>55</v>
      </c>
      <c r="D206" s="355">
        <f t="shared" si="31"/>
        <v>74</v>
      </c>
      <c r="E206" s="355">
        <f t="shared" si="31"/>
        <v>9</v>
      </c>
      <c r="F206" s="356">
        <f t="shared" si="31"/>
        <v>0</v>
      </c>
      <c r="G206" s="357">
        <f t="shared" si="31"/>
        <v>0</v>
      </c>
      <c r="H206" s="357">
        <f t="shared" si="31"/>
        <v>0</v>
      </c>
      <c r="I206" s="357">
        <f t="shared" si="31"/>
        <v>0</v>
      </c>
      <c r="J206" s="358">
        <f t="shared" si="31"/>
        <v>22</v>
      </c>
      <c r="K206" s="359">
        <f t="shared" si="31"/>
        <v>12</v>
      </c>
      <c r="L206" s="359">
        <f t="shared" si="31"/>
        <v>10</v>
      </c>
      <c r="M206" s="359">
        <f t="shared" si="31"/>
        <v>0</v>
      </c>
      <c r="N206" s="360">
        <f t="shared" si="31"/>
        <v>116</v>
      </c>
      <c r="O206" s="361">
        <f t="shared" si="31"/>
        <v>43</v>
      </c>
      <c r="P206" s="361">
        <f t="shared" si="31"/>
        <v>64</v>
      </c>
      <c r="Q206" s="361">
        <f t="shared" si="31"/>
        <v>9</v>
      </c>
      <c r="R206" s="176"/>
    </row>
    <row r="207" spans="1:18" s="72" customFormat="1" ht="13.5" thickTop="1">
      <c r="A207" s="111"/>
      <c r="B207" s="97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176"/>
    </row>
    <row r="208" spans="1:17" s="72" customFormat="1" ht="15">
      <c r="A208" s="111"/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</row>
    <row r="209" spans="1:17" s="72" customFormat="1" ht="15">
      <c r="A209" s="111"/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</row>
    <row r="210" spans="1:17" s="72" customFormat="1" ht="15">
      <c r="A210" s="111"/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</row>
    <row r="211" spans="1:17" s="72" customFormat="1" ht="15">
      <c r="A211" s="111"/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</row>
    <row r="212" spans="1:17" s="72" customFormat="1" ht="15">
      <c r="A212" s="111"/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</row>
    <row r="213" spans="1:17" s="72" customFormat="1" ht="15">
      <c r="A213" s="111"/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</row>
    <row r="214" spans="1:17" s="72" customFormat="1" ht="15">
      <c r="A214" s="111"/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</row>
    <row r="215" spans="1:17" s="72" customFormat="1" ht="15">
      <c r="A215" s="111"/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</row>
    <row r="216" spans="1:17" s="72" customFormat="1" ht="15">
      <c r="A216" s="111"/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</row>
    <row r="217" spans="1:17" s="72" customFormat="1" ht="15">
      <c r="A217" s="111"/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</row>
    <row r="218" spans="1:17" s="72" customFormat="1" ht="15">
      <c r="A218" s="111"/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</row>
    <row r="219" spans="1:17" s="72" customFormat="1" ht="15">
      <c r="A219" s="111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  <c r="L219" s="177"/>
      <c r="M219" s="177"/>
      <c r="N219" s="177"/>
      <c r="O219" s="177"/>
      <c r="P219" s="177"/>
      <c r="Q219" s="177"/>
    </row>
    <row r="220" spans="1:17" s="72" customFormat="1" ht="15">
      <c r="A220" s="111"/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  <c r="L220" s="177"/>
      <c r="M220" s="177"/>
      <c r="N220" s="177"/>
      <c r="O220" s="177"/>
      <c r="P220" s="177"/>
      <c r="Q220" s="177"/>
    </row>
    <row r="221" spans="1:17" s="72" customFormat="1" ht="15">
      <c r="A221" s="111"/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</row>
    <row r="222" spans="1:17" s="72" customFormat="1" ht="15">
      <c r="A222" s="111"/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</row>
    <row r="223" spans="1:17" s="72" customFormat="1" ht="15">
      <c r="A223" s="111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</row>
    <row r="224" spans="1:17" s="72" customFormat="1" ht="15">
      <c r="A224" s="111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</row>
    <row r="225" spans="1:17" s="72" customFormat="1" ht="15">
      <c r="A225" s="111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</row>
    <row r="226" spans="1:17" s="72" customFormat="1" ht="15">
      <c r="A226" s="111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</row>
    <row r="227" spans="1:17" s="72" customFormat="1" ht="15">
      <c r="A227" s="111"/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</row>
    <row r="228" spans="1:17" s="72" customFormat="1" ht="15">
      <c r="A228" s="111"/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</row>
    <row r="229" spans="1:17" s="72" customFormat="1" ht="15">
      <c r="A229" s="111"/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</row>
    <row r="230" spans="1:17" s="72" customFormat="1" ht="15">
      <c r="A230" s="111"/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</row>
    <row r="231" spans="1:17" s="72" customFormat="1" ht="15">
      <c r="A231" s="111"/>
      <c r="B231" s="177"/>
      <c r="C231" s="177"/>
      <c r="D231" s="177"/>
      <c r="E231" s="177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</row>
    <row r="232" spans="1:17" s="72" customFormat="1" ht="15">
      <c r="A232" s="111"/>
      <c r="B232" s="177"/>
      <c r="C232" s="177"/>
      <c r="D232" s="177"/>
      <c r="E232" s="177"/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</row>
    <row r="233" spans="1:17" s="72" customFormat="1" ht="15">
      <c r="A233" s="111"/>
      <c r="B233" s="177"/>
      <c r="C233" s="177"/>
      <c r="D233" s="177"/>
      <c r="E233" s="177"/>
      <c r="F233" s="177"/>
      <c r="G233" s="177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</row>
    <row r="234" spans="1:17" s="72" customFormat="1" ht="15">
      <c r="A234" s="111"/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  <c r="L234" s="177"/>
      <c r="M234" s="177"/>
      <c r="N234" s="177"/>
      <c r="O234" s="177"/>
      <c r="P234" s="177"/>
      <c r="Q234" s="177"/>
    </row>
    <row r="235" spans="1:17" s="72" customFormat="1" ht="15">
      <c r="A235" s="111"/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</row>
    <row r="236" spans="1:17" s="72" customFormat="1" ht="15">
      <c r="A236" s="111"/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  <c r="L236" s="177"/>
      <c r="M236" s="177"/>
      <c r="N236" s="177"/>
      <c r="O236" s="177"/>
      <c r="P236" s="177"/>
      <c r="Q236" s="177"/>
    </row>
    <row r="237" spans="1:17" s="72" customFormat="1" ht="15">
      <c r="A237" s="111"/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</row>
    <row r="238" spans="1:17" s="72" customFormat="1" ht="15">
      <c r="A238" s="111"/>
      <c r="B238" s="177"/>
      <c r="C238" s="177"/>
      <c r="D238" s="177"/>
      <c r="E238" s="177"/>
      <c r="F238" s="177"/>
      <c r="G238" s="177"/>
      <c r="H238" s="177"/>
      <c r="I238" s="177"/>
      <c r="J238" s="177"/>
      <c r="K238" s="177"/>
      <c r="L238" s="177"/>
      <c r="M238" s="177"/>
      <c r="N238" s="177"/>
      <c r="O238" s="177"/>
      <c r="P238" s="177"/>
      <c r="Q238" s="177"/>
    </row>
    <row r="239" spans="1:17" s="72" customFormat="1" ht="15">
      <c r="A239" s="111"/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</row>
    <row r="240" spans="1:17" s="72" customFormat="1" ht="15">
      <c r="A240" s="111"/>
      <c r="B240" s="177"/>
      <c r="C240" s="177"/>
      <c r="D240" s="177"/>
      <c r="E240" s="177"/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</row>
    <row r="241" spans="1:17" s="72" customFormat="1" ht="15">
      <c r="A241" s="111"/>
      <c r="B241" s="177"/>
      <c r="C241" s="177"/>
      <c r="D241" s="177"/>
      <c r="E241" s="177"/>
      <c r="F241" s="177"/>
      <c r="G241" s="177"/>
      <c r="H241" s="177"/>
      <c r="I241" s="177"/>
      <c r="J241" s="177"/>
      <c r="K241" s="177"/>
      <c r="L241" s="177"/>
      <c r="M241" s="177"/>
      <c r="N241" s="177"/>
      <c r="O241" s="177"/>
      <c r="P241" s="177"/>
      <c r="Q241" s="177"/>
    </row>
    <row r="242" spans="1:17" s="72" customFormat="1" ht="15">
      <c r="A242" s="111"/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</row>
    <row r="243" spans="1:17" s="72" customFormat="1" ht="15">
      <c r="A243" s="111"/>
      <c r="B243" s="177"/>
      <c r="C243" s="177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  <c r="Q243" s="177"/>
    </row>
    <row r="244" spans="1:17" s="72" customFormat="1" ht="15">
      <c r="A244" s="111"/>
      <c r="B244" s="177"/>
      <c r="C244" s="177"/>
      <c r="D244" s="177"/>
      <c r="E244" s="177"/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</row>
    <row r="245" spans="1:17" s="72" customFormat="1" ht="15">
      <c r="A245" s="111"/>
      <c r="B245" s="177"/>
      <c r="C245" s="177"/>
      <c r="D245" s="177"/>
      <c r="E245" s="177"/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</row>
    <row r="246" spans="1:17" s="72" customFormat="1" ht="15">
      <c r="A246" s="111"/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7"/>
    </row>
    <row r="247" spans="1:17" s="151" customFormat="1" ht="15">
      <c r="A247" s="465" t="s">
        <v>386</v>
      </c>
      <c r="B247" s="127" t="s">
        <v>290</v>
      </c>
      <c r="C247" s="184"/>
      <c r="D247" s="184"/>
      <c r="E247" s="184"/>
      <c r="F247" s="185" t="s">
        <v>4</v>
      </c>
      <c r="G247" s="186"/>
      <c r="H247" s="185"/>
      <c r="I247" s="185"/>
      <c r="J247" s="129" t="s">
        <v>12</v>
      </c>
      <c r="K247" s="187"/>
      <c r="L247" s="187"/>
      <c r="M247" s="187"/>
      <c r="N247" s="188" t="s">
        <v>5</v>
      </c>
      <c r="O247" s="188"/>
      <c r="P247" s="188"/>
      <c r="Q247" s="188"/>
    </row>
    <row r="248" spans="1:17" s="151" customFormat="1" ht="14.25">
      <c r="A248" s="179"/>
      <c r="B248" s="184" t="str">
        <f>$B$5</f>
        <v>2013-2014</v>
      </c>
      <c r="C248" s="184"/>
      <c r="D248" s="184"/>
      <c r="E248" s="184"/>
      <c r="F248" s="128">
        <f>$F$5</f>
        <v>2013</v>
      </c>
      <c r="G248" s="128"/>
      <c r="H248" s="185"/>
      <c r="I248" s="185"/>
      <c r="J248" s="129">
        <f>$J$5</f>
        <v>2013</v>
      </c>
      <c r="K248" s="187"/>
      <c r="L248" s="187"/>
      <c r="M248" s="187"/>
      <c r="N248" s="130">
        <f>$N$5</f>
        <v>2014</v>
      </c>
      <c r="O248" s="188"/>
      <c r="P248" s="188"/>
      <c r="Q248" s="188"/>
    </row>
    <row r="249" spans="1:18" s="151" customFormat="1" ht="14.25">
      <c r="A249" s="179"/>
      <c r="B249" s="113" t="s">
        <v>11</v>
      </c>
      <c r="C249" s="114" t="s">
        <v>8</v>
      </c>
      <c r="D249" s="114" t="s">
        <v>9</v>
      </c>
      <c r="E249" s="114" t="s">
        <v>115</v>
      </c>
      <c r="F249" s="115" t="s">
        <v>11</v>
      </c>
      <c r="G249" s="116" t="s">
        <v>8</v>
      </c>
      <c r="H249" s="116" t="s">
        <v>9</v>
      </c>
      <c r="I249" s="116" t="s">
        <v>115</v>
      </c>
      <c r="J249" s="117" t="s">
        <v>11</v>
      </c>
      <c r="K249" s="118" t="s">
        <v>8</v>
      </c>
      <c r="L249" s="118" t="s">
        <v>9</v>
      </c>
      <c r="M249" s="118" t="s">
        <v>115</v>
      </c>
      <c r="N249" s="119" t="s">
        <v>11</v>
      </c>
      <c r="O249" s="120" t="s">
        <v>8</v>
      </c>
      <c r="P249" s="120" t="s">
        <v>9</v>
      </c>
      <c r="Q249" s="120" t="s">
        <v>115</v>
      </c>
      <c r="R249" s="189"/>
    </row>
    <row r="250" spans="1:18" s="72" customFormat="1" ht="16.5">
      <c r="A250" s="471" t="s">
        <v>274</v>
      </c>
      <c r="B250" s="472"/>
      <c r="C250" s="472"/>
      <c r="D250" s="472"/>
      <c r="E250" s="472"/>
      <c r="F250" s="472"/>
      <c r="G250" s="472"/>
      <c r="H250" s="472"/>
      <c r="I250" s="472"/>
      <c r="J250" s="472"/>
      <c r="K250" s="472"/>
      <c r="L250" s="472"/>
      <c r="M250" s="472"/>
      <c r="N250" s="472"/>
      <c r="O250" s="472"/>
      <c r="P250" s="472"/>
      <c r="Q250" s="473"/>
      <c r="R250" s="176"/>
    </row>
    <row r="251" spans="1:17" s="72" customFormat="1" ht="15">
      <c r="A251" s="95" t="s">
        <v>315</v>
      </c>
      <c r="B251" s="125">
        <f>SUM(C251:E251)</f>
        <v>14</v>
      </c>
      <c r="C251" s="121">
        <f>G251+K251+O251</f>
        <v>7</v>
      </c>
      <c r="D251" s="121">
        <f>H251+L251+P251</f>
        <v>7</v>
      </c>
      <c r="E251" s="121">
        <f>I251+M251+Q251</f>
        <v>0</v>
      </c>
      <c r="F251" s="122">
        <f>SUM(G251:I251)</f>
        <v>0</v>
      </c>
      <c r="G251" s="21">
        <v>0</v>
      </c>
      <c r="H251" s="21">
        <v>0</v>
      </c>
      <c r="I251" s="21">
        <v>0</v>
      </c>
      <c r="J251" s="123">
        <f>SUM(K251:M251)</f>
        <v>5</v>
      </c>
      <c r="K251" s="22">
        <v>2</v>
      </c>
      <c r="L251" s="22">
        <v>3</v>
      </c>
      <c r="M251" s="22">
        <v>0</v>
      </c>
      <c r="N251" s="126">
        <f>SUM(O251:Q251)</f>
        <v>9</v>
      </c>
      <c r="O251" s="23">
        <v>5</v>
      </c>
      <c r="P251" s="23">
        <v>4</v>
      </c>
      <c r="Q251" s="23">
        <v>0</v>
      </c>
    </row>
    <row r="252" spans="1:18" s="72" customFormat="1" ht="15">
      <c r="A252" s="95" t="s">
        <v>275</v>
      </c>
      <c r="B252" s="125">
        <f aca="true" t="shared" si="32" ref="B252:B257">SUM(C252:E252)</f>
        <v>25</v>
      </c>
      <c r="C252" s="121">
        <f aca="true" t="shared" si="33" ref="C252:C257">G252+K252+O252</f>
        <v>8</v>
      </c>
      <c r="D252" s="121">
        <f aca="true" t="shared" si="34" ref="D252:D257">H252+L252+P252</f>
        <v>16</v>
      </c>
      <c r="E252" s="121">
        <f aca="true" t="shared" si="35" ref="E252:E257">I252+M252+Q252</f>
        <v>1</v>
      </c>
      <c r="F252" s="122">
        <f aca="true" t="shared" si="36" ref="F252:F257">SUM(G252:I252)</f>
        <v>0</v>
      </c>
      <c r="G252" s="21">
        <v>0</v>
      </c>
      <c r="H252" s="21">
        <v>0</v>
      </c>
      <c r="I252" s="21">
        <v>0</v>
      </c>
      <c r="J252" s="123">
        <f aca="true" t="shared" si="37" ref="J252:J257">SUM(K252:M252)</f>
        <v>9</v>
      </c>
      <c r="K252" s="22">
        <v>3</v>
      </c>
      <c r="L252" s="22">
        <v>5</v>
      </c>
      <c r="M252" s="22">
        <v>1</v>
      </c>
      <c r="N252" s="126">
        <f aca="true" t="shared" si="38" ref="N252:N257">SUM(O252:Q252)</f>
        <v>16</v>
      </c>
      <c r="O252" s="23">
        <v>5</v>
      </c>
      <c r="P252" s="23">
        <v>11</v>
      </c>
      <c r="Q252" s="23">
        <v>0</v>
      </c>
      <c r="R252" s="176"/>
    </row>
    <row r="253" spans="1:18" s="72" customFormat="1" ht="15">
      <c r="A253" s="95" t="s">
        <v>276</v>
      </c>
      <c r="B253" s="125">
        <f t="shared" si="32"/>
        <v>2</v>
      </c>
      <c r="C253" s="121">
        <f t="shared" si="33"/>
        <v>0</v>
      </c>
      <c r="D253" s="121">
        <f t="shared" si="34"/>
        <v>2</v>
      </c>
      <c r="E253" s="121">
        <f t="shared" si="35"/>
        <v>0</v>
      </c>
      <c r="F253" s="122">
        <f t="shared" si="36"/>
        <v>0</v>
      </c>
      <c r="G253" s="21">
        <v>0</v>
      </c>
      <c r="H253" s="21">
        <v>0</v>
      </c>
      <c r="I253" s="21">
        <v>0</v>
      </c>
      <c r="J253" s="123">
        <f t="shared" si="37"/>
        <v>1</v>
      </c>
      <c r="K253" s="22">
        <v>0</v>
      </c>
      <c r="L253" s="22">
        <v>1</v>
      </c>
      <c r="M253" s="22">
        <v>0</v>
      </c>
      <c r="N253" s="126">
        <f t="shared" si="38"/>
        <v>1</v>
      </c>
      <c r="O253" s="23">
        <v>0</v>
      </c>
      <c r="P253" s="23">
        <v>1</v>
      </c>
      <c r="Q253" s="23">
        <v>0</v>
      </c>
      <c r="R253" s="176"/>
    </row>
    <row r="254" spans="1:18" s="72" customFormat="1" ht="15">
      <c r="A254" s="95" t="s">
        <v>277</v>
      </c>
      <c r="B254" s="125">
        <f t="shared" si="32"/>
        <v>9</v>
      </c>
      <c r="C254" s="121">
        <f t="shared" si="33"/>
        <v>7</v>
      </c>
      <c r="D254" s="121">
        <f t="shared" si="34"/>
        <v>2</v>
      </c>
      <c r="E254" s="121">
        <f t="shared" si="35"/>
        <v>0</v>
      </c>
      <c r="F254" s="122">
        <f t="shared" si="36"/>
        <v>0</v>
      </c>
      <c r="G254" s="21">
        <v>0</v>
      </c>
      <c r="H254" s="21">
        <v>0</v>
      </c>
      <c r="I254" s="21">
        <v>0</v>
      </c>
      <c r="J254" s="123">
        <f t="shared" si="37"/>
        <v>2</v>
      </c>
      <c r="K254" s="22">
        <v>1</v>
      </c>
      <c r="L254" s="22">
        <v>1</v>
      </c>
      <c r="M254" s="22">
        <v>0</v>
      </c>
      <c r="N254" s="126">
        <f t="shared" si="38"/>
        <v>7</v>
      </c>
      <c r="O254" s="23">
        <v>6</v>
      </c>
      <c r="P254" s="23">
        <v>1</v>
      </c>
      <c r="Q254" s="23">
        <v>0</v>
      </c>
      <c r="R254" s="176"/>
    </row>
    <row r="255" spans="1:18" s="72" customFormat="1" ht="15">
      <c r="A255" s="95" t="s">
        <v>278</v>
      </c>
      <c r="B255" s="125">
        <f t="shared" si="32"/>
        <v>2</v>
      </c>
      <c r="C255" s="121">
        <f t="shared" si="33"/>
        <v>1</v>
      </c>
      <c r="D255" s="121">
        <f t="shared" si="34"/>
        <v>1</v>
      </c>
      <c r="E255" s="121">
        <f t="shared" si="35"/>
        <v>0</v>
      </c>
      <c r="F255" s="122">
        <f t="shared" si="36"/>
        <v>0</v>
      </c>
      <c r="G255" s="21">
        <v>0</v>
      </c>
      <c r="H255" s="21">
        <v>0</v>
      </c>
      <c r="I255" s="21">
        <v>0</v>
      </c>
      <c r="J255" s="123">
        <f t="shared" si="37"/>
        <v>0</v>
      </c>
      <c r="K255" s="22">
        <v>0</v>
      </c>
      <c r="L255" s="22">
        <v>0</v>
      </c>
      <c r="M255" s="22">
        <v>0</v>
      </c>
      <c r="N255" s="126">
        <f t="shared" si="38"/>
        <v>2</v>
      </c>
      <c r="O255" s="23">
        <v>1</v>
      </c>
      <c r="P255" s="23">
        <v>1</v>
      </c>
      <c r="Q255" s="23">
        <v>0</v>
      </c>
      <c r="R255" s="176"/>
    </row>
    <row r="256" spans="1:18" s="72" customFormat="1" ht="15">
      <c r="A256" s="95" t="s">
        <v>279</v>
      </c>
      <c r="B256" s="125">
        <f t="shared" si="32"/>
        <v>4</v>
      </c>
      <c r="C256" s="121">
        <f t="shared" si="33"/>
        <v>2</v>
      </c>
      <c r="D256" s="121">
        <f t="shared" si="34"/>
        <v>2</v>
      </c>
      <c r="E256" s="121">
        <f t="shared" si="35"/>
        <v>0</v>
      </c>
      <c r="F256" s="122">
        <f t="shared" si="36"/>
        <v>0</v>
      </c>
      <c r="G256" s="21">
        <v>0</v>
      </c>
      <c r="H256" s="21">
        <v>0</v>
      </c>
      <c r="I256" s="21">
        <v>0</v>
      </c>
      <c r="J256" s="123">
        <f t="shared" si="37"/>
        <v>2</v>
      </c>
      <c r="K256" s="22">
        <v>1</v>
      </c>
      <c r="L256" s="22">
        <v>1</v>
      </c>
      <c r="M256" s="22">
        <v>0</v>
      </c>
      <c r="N256" s="126">
        <f t="shared" si="38"/>
        <v>2</v>
      </c>
      <c r="O256" s="23">
        <v>1</v>
      </c>
      <c r="P256" s="23">
        <v>1</v>
      </c>
      <c r="Q256" s="23">
        <v>0</v>
      </c>
      <c r="R256" s="176"/>
    </row>
    <row r="257" spans="1:18" s="72" customFormat="1" ht="14.25">
      <c r="A257" s="178" t="s">
        <v>377</v>
      </c>
      <c r="B257" s="125">
        <f t="shared" si="32"/>
        <v>3</v>
      </c>
      <c r="C257" s="121">
        <f t="shared" si="33"/>
        <v>0</v>
      </c>
      <c r="D257" s="121">
        <f t="shared" si="34"/>
        <v>3</v>
      </c>
      <c r="E257" s="121">
        <f t="shared" si="35"/>
        <v>0</v>
      </c>
      <c r="F257" s="122">
        <f t="shared" si="36"/>
        <v>0</v>
      </c>
      <c r="G257" s="21">
        <v>0</v>
      </c>
      <c r="H257" s="21">
        <v>0</v>
      </c>
      <c r="I257" s="21">
        <v>0</v>
      </c>
      <c r="J257" s="123">
        <f t="shared" si="37"/>
        <v>1</v>
      </c>
      <c r="K257" s="22">
        <v>0</v>
      </c>
      <c r="L257" s="22">
        <v>1</v>
      </c>
      <c r="M257" s="22">
        <v>0</v>
      </c>
      <c r="N257" s="126">
        <f t="shared" si="38"/>
        <v>2</v>
      </c>
      <c r="O257" s="23">
        <v>0</v>
      </c>
      <c r="P257" s="23">
        <v>2</v>
      </c>
      <c r="Q257" s="23">
        <v>0</v>
      </c>
      <c r="R257" s="176"/>
    </row>
    <row r="258" spans="1:18" s="72" customFormat="1" ht="15.75" thickBot="1">
      <c r="A258" s="393" t="s">
        <v>11</v>
      </c>
      <c r="B258" s="354">
        <f aca="true" t="shared" si="39" ref="B258:Q258">SUM(B251:B257)</f>
        <v>59</v>
      </c>
      <c r="C258" s="355">
        <f t="shared" si="39"/>
        <v>25</v>
      </c>
      <c r="D258" s="355">
        <f t="shared" si="39"/>
        <v>33</v>
      </c>
      <c r="E258" s="355">
        <f t="shared" si="39"/>
        <v>1</v>
      </c>
      <c r="F258" s="356">
        <f t="shared" si="39"/>
        <v>0</v>
      </c>
      <c r="G258" s="357">
        <f t="shared" si="39"/>
        <v>0</v>
      </c>
      <c r="H258" s="357">
        <f t="shared" si="39"/>
        <v>0</v>
      </c>
      <c r="I258" s="357">
        <f t="shared" si="39"/>
        <v>0</v>
      </c>
      <c r="J258" s="358">
        <f t="shared" si="39"/>
        <v>20</v>
      </c>
      <c r="K258" s="359">
        <f t="shared" si="39"/>
        <v>7</v>
      </c>
      <c r="L258" s="359">
        <f t="shared" si="39"/>
        <v>12</v>
      </c>
      <c r="M258" s="359">
        <f t="shared" si="39"/>
        <v>1</v>
      </c>
      <c r="N258" s="360">
        <f t="shared" si="39"/>
        <v>39</v>
      </c>
      <c r="O258" s="361">
        <f t="shared" si="39"/>
        <v>18</v>
      </c>
      <c r="P258" s="361">
        <f t="shared" si="39"/>
        <v>21</v>
      </c>
      <c r="Q258" s="361">
        <f t="shared" si="39"/>
        <v>0</v>
      </c>
      <c r="R258" s="176"/>
    </row>
    <row r="259" spans="1:18" ht="15.75" thickTop="1">
      <c r="A259" s="111"/>
      <c r="B259" s="177"/>
      <c r="C259" s="177"/>
      <c r="D259" s="177"/>
      <c r="E259" s="177"/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6"/>
    </row>
    <row r="260" spans="1:18" ht="15">
      <c r="A260" s="111"/>
      <c r="B260" s="177"/>
      <c r="C260" s="177"/>
      <c r="D260" s="177"/>
      <c r="E260" s="177"/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6"/>
    </row>
    <row r="261" spans="1:18" ht="15">
      <c r="A261" s="111"/>
      <c r="B261" s="177"/>
      <c r="C261" s="177"/>
      <c r="D261" s="177"/>
      <c r="E261" s="177"/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6"/>
    </row>
    <row r="262" spans="1:18" ht="15">
      <c r="A262" s="111"/>
      <c r="B262" s="177"/>
      <c r="C262" s="177"/>
      <c r="D262" s="177"/>
      <c r="E262" s="177"/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6"/>
    </row>
    <row r="263" spans="1:18" ht="15">
      <c r="A263" s="111"/>
      <c r="B263" s="177"/>
      <c r="C263" s="177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6"/>
    </row>
    <row r="264" spans="1:18" ht="15">
      <c r="A264" s="111"/>
      <c r="B264" s="177"/>
      <c r="C264" s="177"/>
      <c r="D264" s="177"/>
      <c r="E264" s="177"/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6"/>
    </row>
    <row r="265" spans="1:18" ht="15">
      <c r="A265" s="111"/>
      <c r="B265" s="177"/>
      <c r="C265" s="177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6"/>
    </row>
    <row r="266" spans="1:18" ht="15">
      <c r="A266" s="111"/>
      <c r="B266" s="177"/>
      <c r="C266" s="177"/>
      <c r="D266" s="177"/>
      <c r="E266" s="177"/>
      <c r="F266" s="177"/>
      <c r="G266" s="177"/>
      <c r="H266" s="177"/>
      <c r="I266" s="177"/>
      <c r="J266" s="177"/>
      <c r="K266" s="177"/>
      <c r="L266" s="177"/>
      <c r="M266" s="177"/>
      <c r="N266" s="177"/>
      <c r="O266" s="177"/>
      <c r="P266" s="177"/>
      <c r="Q266" s="177"/>
      <c r="R266" s="176"/>
    </row>
    <row r="267" spans="1:18" ht="15">
      <c r="A267" s="111"/>
      <c r="B267" s="177"/>
      <c r="C267" s="177"/>
      <c r="D267" s="177"/>
      <c r="E267" s="177"/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6"/>
    </row>
    <row r="268" spans="1:18" ht="15">
      <c r="A268" s="111"/>
      <c r="B268" s="177"/>
      <c r="C268" s="177"/>
      <c r="D268" s="177"/>
      <c r="E268" s="177"/>
      <c r="F268" s="177"/>
      <c r="G268" s="177"/>
      <c r="H268" s="177"/>
      <c r="I268" s="177"/>
      <c r="J268" s="177"/>
      <c r="K268" s="177"/>
      <c r="L268" s="177"/>
      <c r="M268" s="177"/>
      <c r="N268" s="177"/>
      <c r="O268" s="177"/>
      <c r="P268" s="177"/>
      <c r="Q268" s="177"/>
      <c r="R268" s="176"/>
    </row>
    <row r="269" spans="1:18" ht="15">
      <c r="A269" s="111"/>
      <c r="B269" s="177"/>
      <c r="C269" s="177"/>
      <c r="D269" s="177"/>
      <c r="E269" s="177"/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6"/>
    </row>
    <row r="270" spans="1:18" ht="15">
      <c r="A270" s="111"/>
      <c r="B270" s="177"/>
      <c r="C270" s="177"/>
      <c r="D270" s="177"/>
      <c r="E270" s="177"/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6"/>
    </row>
    <row r="271" spans="1:18" ht="15">
      <c r="A271" s="111"/>
      <c r="B271" s="177"/>
      <c r="C271" s="177"/>
      <c r="D271" s="177"/>
      <c r="E271" s="177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6"/>
    </row>
    <row r="272" spans="1:18" ht="15">
      <c r="A272" s="111"/>
      <c r="B272" s="177"/>
      <c r="C272" s="177"/>
      <c r="D272" s="177"/>
      <c r="E272" s="177"/>
      <c r="F272" s="177"/>
      <c r="G272" s="177"/>
      <c r="H272" s="177"/>
      <c r="I272" s="177"/>
      <c r="J272" s="177"/>
      <c r="K272" s="177"/>
      <c r="L272" s="177"/>
      <c r="M272" s="177"/>
      <c r="N272" s="177"/>
      <c r="O272" s="177"/>
      <c r="P272" s="177"/>
      <c r="Q272" s="177"/>
      <c r="R272" s="176"/>
    </row>
    <row r="273" spans="1:18" ht="15">
      <c r="A273" s="111"/>
      <c r="B273" s="177"/>
      <c r="C273" s="177"/>
      <c r="D273" s="177"/>
      <c r="E273" s="177"/>
      <c r="F273" s="177"/>
      <c r="G273" s="177"/>
      <c r="H273" s="177"/>
      <c r="I273" s="177"/>
      <c r="J273" s="177"/>
      <c r="K273" s="177"/>
      <c r="L273" s="177"/>
      <c r="M273" s="177"/>
      <c r="N273" s="177"/>
      <c r="O273" s="177"/>
      <c r="P273" s="177"/>
      <c r="Q273" s="177"/>
      <c r="R273" s="176"/>
    </row>
    <row r="274" spans="1:18" ht="15">
      <c r="A274" s="111"/>
      <c r="B274" s="177"/>
      <c r="C274" s="177"/>
      <c r="D274" s="177"/>
      <c r="E274" s="177"/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6"/>
    </row>
    <row r="275" spans="1:18" ht="15">
      <c r="A275" s="111"/>
      <c r="B275" s="177"/>
      <c r="C275" s="177"/>
      <c r="D275" s="177"/>
      <c r="E275" s="177"/>
      <c r="F275" s="177"/>
      <c r="G275" s="177"/>
      <c r="H275" s="177"/>
      <c r="I275" s="177"/>
      <c r="J275" s="177"/>
      <c r="K275" s="177"/>
      <c r="L275" s="177"/>
      <c r="M275" s="177"/>
      <c r="N275" s="177"/>
      <c r="O275" s="177"/>
      <c r="P275" s="177"/>
      <c r="Q275" s="177"/>
      <c r="R275" s="176"/>
    </row>
    <row r="276" spans="1:17" ht="15">
      <c r="A276" s="111"/>
      <c r="B276" s="177"/>
      <c r="C276" s="177"/>
      <c r="D276" s="177"/>
      <c r="E276" s="177"/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</row>
    <row r="277" spans="1:17" ht="15">
      <c r="A277" s="111"/>
      <c r="B277" s="177"/>
      <c r="C277" s="177"/>
      <c r="D277" s="177"/>
      <c r="E277" s="177"/>
      <c r="F277" s="177"/>
      <c r="G277" s="177"/>
      <c r="H277" s="177"/>
      <c r="I277" s="177"/>
      <c r="J277" s="177"/>
      <c r="K277" s="177"/>
      <c r="L277" s="177"/>
      <c r="M277" s="177"/>
      <c r="N277" s="177"/>
      <c r="O277" s="177"/>
      <c r="P277" s="177"/>
      <c r="Q277" s="177"/>
    </row>
    <row r="278" spans="1:17" ht="15">
      <c r="A278" s="111"/>
      <c r="B278" s="177"/>
      <c r="C278" s="177"/>
      <c r="D278" s="177"/>
      <c r="E278" s="177"/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</row>
    <row r="279" spans="1:17" ht="15">
      <c r="A279" s="111"/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77"/>
      <c r="O279" s="177"/>
      <c r="P279" s="177"/>
      <c r="Q279" s="177"/>
    </row>
    <row r="280" spans="1:18" ht="15">
      <c r="A280" s="97"/>
      <c r="B280" s="177"/>
      <c r="C280" s="177"/>
      <c r="D280" s="177"/>
      <c r="E280" s="177"/>
      <c r="F280" s="177"/>
      <c r="G280" s="177"/>
      <c r="H280" s="177"/>
      <c r="I280" s="177"/>
      <c r="J280" s="177"/>
      <c r="K280" s="177"/>
      <c r="L280" s="177"/>
      <c r="M280" s="177"/>
      <c r="N280" s="177"/>
      <c r="O280" s="177"/>
      <c r="P280" s="177"/>
      <c r="Q280" s="177"/>
      <c r="R280" s="176"/>
    </row>
    <row r="281" spans="1:18" ht="15">
      <c r="A281" s="97"/>
      <c r="B281" s="177"/>
      <c r="C281" s="181"/>
      <c r="D281" s="181"/>
      <c r="E281" s="181"/>
      <c r="F281" s="181"/>
      <c r="G281" s="177"/>
      <c r="H281" s="177"/>
      <c r="I281" s="177"/>
      <c r="J281" s="177"/>
      <c r="K281" s="177"/>
      <c r="L281" s="177"/>
      <c r="M281" s="177"/>
      <c r="N281" s="177"/>
      <c r="O281" s="177"/>
      <c r="P281" s="177"/>
      <c r="Q281" s="177"/>
      <c r="R281" s="176"/>
    </row>
    <row r="282" spans="1:18" ht="15">
      <c r="A282" s="97"/>
      <c r="B282" s="177"/>
      <c r="C282" s="177"/>
      <c r="D282" s="177"/>
      <c r="E282" s="177"/>
      <c r="F282" s="177"/>
      <c r="G282" s="177"/>
      <c r="H282" s="181"/>
      <c r="I282" s="181"/>
      <c r="J282" s="181"/>
      <c r="K282" s="181"/>
      <c r="L282" s="181"/>
      <c r="M282" s="177"/>
      <c r="N282" s="177"/>
      <c r="O282" s="177"/>
      <c r="P282" s="177"/>
      <c r="Q282" s="177"/>
      <c r="R282" s="176"/>
    </row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spans="1:17" ht="14.25">
      <c r="A308" s="190"/>
      <c r="B308" s="18"/>
      <c r="C308" s="18"/>
      <c r="D308" s="127" t="s">
        <v>290</v>
      </c>
      <c r="E308" s="191"/>
      <c r="F308" s="184"/>
      <c r="G308" s="184"/>
      <c r="H308" s="184"/>
      <c r="I308" s="101"/>
      <c r="J308" s="101"/>
      <c r="K308" s="101"/>
      <c r="L308" s="101"/>
      <c r="M308" s="101"/>
      <c r="N308" s="101"/>
      <c r="O308" s="101"/>
      <c r="P308" s="101"/>
      <c r="Q308" s="101"/>
    </row>
    <row r="309" spans="1:17" ht="14.25">
      <c r="A309" s="190"/>
      <c r="B309" s="18"/>
      <c r="C309" s="18"/>
      <c r="D309" s="184" t="str">
        <f>$B$5</f>
        <v>2013-2014</v>
      </c>
      <c r="E309" s="191"/>
      <c r="F309" s="184"/>
      <c r="G309" s="184"/>
      <c r="H309" s="184"/>
      <c r="I309" s="101"/>
      <c r="J309" s="101"/>
      <c r="K309" s="101"/>
      <c r="L309" s="101"/>
      <c r="M309" s="101"/>
      <c r="N309" s="101"/>
      <c r="O309" s="101"/>
      <c r="P309" s="101"/>
      <c r="Q309" s="101"/>
    </row>
    <row r="310" spans="1:17" ht="14.25">
      <c r="A310" s="190"/>
      <c r="B310" s="18"/>
      <c r="C310" s="18"/>
      <c r="D310" s="113" t="s">
        <v>11</v>
      </c>
      <c r="E310" s="191"/>
      <c r="F310" s="114" t="s">
        <v>8</v>
      </c>
      <c r="G310" s="114" t="s">
        <v>9</v>
      </c>
      <c r="H310" s="114" t="s">
        <v>115</v>
      </c>
      <c r="I310" s="101"/>
      <c r="J310" s="101"/>
      <c r="M310" s="101"/>
      <c r="N310" s="101"/>
      <c r="O310" s="101"/>
      <c r="P310" s="101"/>
      <c r="Q310" s="101"/>
    </row>
    <row r="311" spans="1:17" ht="16.5">
      <c r="A311" s="469" t="s">
        <v>301</v>
      </c>
      <c r="B311" s="470"/>
      <c r="C311" s="470"/>
      <c r="D311" s="470"/>
      <c r="E311" s="470"/>
      <c r="F311" s="470"/>
      <c r="G311" s="470"/>
      <c r="H311" s="470"/>
      <c r="I311" s="101"/>
      <c r="J311" s="101"/>
      <c r="L311" s="194" t="s">
        <v>8</v>
      </c>
      <c r="M311" s="195">
        <f>F316/D316</f>
        <v>0.3932411674347158</v>
      </c>
      <c r="N311" s="101"/>
      <c r="O311" s="101"/>
      <c r="P311" s="101"/>
      <c r="Q311" s="101"/>
    </row>
    <row r="312" spans="1:17" ht="15">
      <c r="A312" s="491" t="s">
        <v>369</v>
      </c>
      <c r="B312" s="491"/>
      <c r="C312" s="491"/>
      <c r="D312" s="125">
        <f>SUM(F312:H312)</f>
        <v>25</v>
      </c>
      <c r="E312" s="192">
        <f>D312/$D$316</f>
        <v>0.03840245775729647</v>
      </c>
      <c r="F312" s="121">
        <f>C25</f>
        <v>15</v>
      </c>
      <c r="G312" s="121">
        <f>D25</f>
        <v>10</v>
      </c>
      <c r="H312" s="121">
        <f>E25</f>
        <v>0</v>
      </c>
      <c r="I312" s="101"/>
      <c r="J312" s="101"/>
      <c r="L312" s="194" t="s">
        <v>9</v>
      </c>
      <c r="M312" s="195">
        <f>G316/D316</f>
        <v>0.5729646697388633</v>
      </c>
      <c r="N312" s="101"/>
      <c r="O312" s="101"/>
      <c r="P312" s="101"/>
      <c r="Q312" s="101"/>
    </row>
    <row r="313" spans="1:17" ht="15">
      <c r="A313" s="491" t="s">
        <v>370</v>
      </c>
      <c r="B313" s="491"/>
      <c r="C313" s="491"/>
      <c r="D313" s="125">
        <f>SUM(F313:H313)</f>
        <v>232</v>
      </c>
      <c r="E313" s="192">
        <f>D313/$D$316</f>
        <v>0.3563748079877112</v>
      </c>
      <c r="F313" s="121">
        <f>C77</f>
        <v>89</v>
      </c>
      <c r="G313" s="121">
        <f>D77</f>
        <v>139</v>
      </c>
      <c r="H313" s="121">
        <f>E77</f>
        <v>4</v>
      </c>
      <c r="I313" s="101"/>
      <c r="J313" s="101"/>
      <c r="L313" s="194" t="s">
        <v>115</v>
      </c>
      <c r="M313" s="195">
        <f>H316/D316</f>
        <v>0.03379416282642089</v>
      </c>
      <c r="N313" s="101"/>
      <c r="O313" s="101"/>
      <c r="P313" s="101"/>
      <c r="Q313" s="101"/>
    </row>
    <row r="314" spans="1:17" ht="15">
      <c r="A314" s="491" t="s">
        <v>371</v>
      </c>
      <c r="B314" s="491"/>
      <c r="C314" s="491"/>
      <c r="D314" s="125">
        <f>SUM(F314:H314)</f>
        <v>335</v>
      </c>
      <c r="E314" s="192">
        <f>D314/$D$316</f>
        <v>0.5145929339477726</v>
      </c>
      <c r="F314" s="121">
        <f>C130</f>
        <v>127</v>
      </c>
      <c r="G314" s="121">
        <f>D130</f>
        <v>191</v>
      </c>
      <c r="H314" s="121">
        <f>E130</f>
        <v>17</v>
      </c>
      <c r="I314" s="101"/>
      <c r="J314" s="101"/>
      <c r="M314" s="101"/>
      <c r="N314" s="101"/>
      <c r="O314" s="101"/>
      <c r="P314" s="101"/>
      <c r="Q314" s="101"/>
    </row>
    <row r="315" spans="1:17" ht="15">
      <c r="A315" s="491" t="s">
        <v>372</v>
      </c>
      <c r="B315" s="491"/>
      <c r="C315" s="491"/>
      <c r="D315" s="125">
        <f>SUM(F315:H315)</f>
        <v>59</v>
      </c>
      <c r="E315" s="192">
        <f>D315/$D$316</f>
        <v>0.09062980030721966</v>
      </c>
      <c r="F315" s="121">
        <f>C258</f>
        <v>25</v>
      </c>
      <c r="G315" s="121">
        <f>D258</f>
        <v>33</v>
      </c>
      <c r="H315" s="121">
        <f>E258</f>
        <v>1</v>
      </c>
      <c r="I315" s="101"/>
      <c r="J315" s="101"/>
      <c r="M315" s="101"/>
      <c r="N315" s="101"/>
      <c r="O315" s="101"/>
      <c r="P315" s="101"/>
      <c r="Q315" s="101"/>
    </row>
    <row r="316" spans="1:17" ht="15.75" thickBot="1">
      <c r="A316" s="490" t="s">
        <v>11</v>
      </c>
      <c r="B316" s="490"/>
      <c r="C316" s="490"/>
      <c r="D316" s="124">
        <f>SUM(D312:D315)</f>
        <v>651</v>
      </c>
      <c r="E316" s="193"/>
      <c r="F316" s="70">
        <f>SUM(F312:F315)</f>
        <v>256</v>
      </c>
      <c r="G316" s="70">
        <f>SUM(G312:G315)</f>
        <v>373</v>
      </c>
      <c r="H316" s="70">
        <f>SUM(H312:H315)</f>
        <v>22</v>
      </c>
      <c r="I316" s="101"/>
      <c r="J316" s="101"/>
      <c r="K316" s="101"/>
      <c r="L316" s="101"/>
      <c r="M316" s="101"/>
      <c r="N316" s="101"/>
      <c r="O316" s="101"/>
      <c r="P316" s="101"/>
      <c r="Q316" s="101"/>
    </row>
    <row r="317" ht="13.5" thickTop="1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5">
      <c r="A368" s="73" t="s">
        <v>139</v>
      </c>
    </row>
    <row r="369" ht="15">
      <c r="A369" s="73" t="s">
        <v>292</v>
      </c>
    </row>
    <row r="370" ht="15">
      <c r="A370" s="73" t="s">
        <v>293</v>
      </c>
    </row>
    <row r="371" ht="15">
      <c r="A371" s="73" t="s">
        <v>294</v>
      </c>
    </row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</sheetData>
  <sheetProtection password="E767" sheet="1" objects="1" scenarios="1" formatCells="0" formatColumns="0" insertRows="0"/>
  <mergeCells count="14">
    <mergeCell ref="A136:Q136"/>
    <mergeCell ref="A190:Q190"/>
    <mergeCell ref="A250:Q250"/>
    <mergeCell ref="A2:Q2"/>
    <mergeCell ref="A316:C316"/>
    <mergeCell ref="A312:C312"/>
    <mergeCell ref="A313:C313"/>
    <mergeCell ref="A314:C314"/>
    <mergeCell ref="A315:C315"/>
    <mergeCell ref="A1:Q1"/>
    <mergeCell ref="A14:Q14"/>
    <mergeCell ref="A69:Q69"/>
    <mergeCell ref="A129:Q129"/>
    <mergeCell ref="A311:H311"/>
  </mergeCells>
  <printOptions horizontalCentered="1"/>
  <pageMargins left="0.5905511811023623" right="0.5905511811023623" top="0.5511811023622047" bottom="0.5511811023622047" header="0.5118110236220472" footer="0.31496062992125984"/>
  <pageSetup fitToHeight="0" fitToWidth="1" horizontalDpi="600" verticalDpi="600" orientation="portrait" scale="77" r:id="rId2"/>
  <headerFooter differentFirst="1">
    <oddHeader>&amp;L&amp;"Calibri Light,Bold"DISTRIBUCIÓN DE HONORES Y ALTOS HONORES POR COLEGIO Y PROGRAMA DE ESTUDIO</oddHeader>
    <oddFooter xml:space="preserve">&amp;C&amp;12&amp;P+12 </oddFooter>
    <firstHeader xml:space="preserve">&amp;L    </firstHeader>
    <firstFooter>&amp;C13</first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8"/>
  <sheetViews>
    <sheetView zoomScale="80" zoomScaleNormal="80" zoomScaleSheetLayoutView="75" zoomScalePageLayoutView="90" workbookViewId="0" topLeftCell="A1">
      <selection activeCell="F6" sqref="F6"/>
    </sheetView>
  </sheetViews>
  <sheetFormatPr defaultColWidth="0" defaultRowHeight="15" zeroHeight="1"/>
  <cols>
    <col min="1" max="1" width="26.25390625" style="204" customWidth="1"/>
    <col min="2" max="2" width="16.625" style="204" customWidth="1"/>
    <col min="3" max="4" width="16.625" style="209" customWidth="1"/>
    <col min="5" max="5" width="16.625" style="210" customWidth="1"/>
    <col min="6" max="6" width="9.375" style="204" customWidth="1"/>
    <col min="7" max="16384" width="9.375" style="204" hidden="1" customWidth="1"/>
  </cols>
  <sheetData>
    <row r="1" spans="1:5" s="196" customFormat="1" ht="21">
      <c r="A1" s="496" t="s">
        <v>212</v>
      </c>
      <c r="B1" s="496"/>
      <c r="C1" s="496"/>
      <c r="D1" s="496"/>
      <c r="E1" s="496"/>
    </row>
    <row r="2" spans="1:5" s="196" customFormat="1" ht="21">
      <c r="A2" s="497" t="str">
        <f>GÉNERO!A7</f>
        <v>AÑO ACADÉMICO 2013-2014</v>
      </c>
      <c r="B2" s="497"/>
      <c r="C2" s="497"/>
      <c r="D2" s="497"/>
      <c r="E2" s="497"/>
    </row>
    <row r="3" spans="1:5" s="196" customFormat="1" ht="15">
      <c r="A3" s="197"/>
      <c r="B3" s="198"/>
      <c r="C3" s="199"/>
      <c r="D3" s="199"/>
      <c r="E3" s="199"/>
    </row>
    <row r="4" spans="1:5" s="196" customFormat="1" ht="15">
      <c r="A4" s="427" t="s">
        <v>10</v>
      </c>
      <c r="B4" s="429" t="s">
        <v>11</v>
      </c>
      <c r="C4" s="430" t="s">
        <v>4</v>
      </c>
      <c r="D4" s="431" t="s">
        <v>12</v>
      </c>
      <c r="E4" s="432" t="s">
        <v>5</v>
      </c>
    </row>
    <row r="5" spans="1:5" s="196" customFormat="1" ht="15">
      <c r="A5" s="428"/>
      <c r="B5" s="211"/>
      <c r="C5" s="32"/>
      <c r="D5" s="33"/>
      <c r="E5" s="34"/>
    </row>
    <row r="6" spans="1:5" s="196" customFormat="1" ht="15">
      <c r="A6" s="428" t="s">
        <v>140</v>
      </c>
      <c r="B6" s="211">
        <f>SUM(C6:E6)</f>
        <v>9</v>
      </c>
      <c r="C6" s="32">
        <v>1</v>
      </c>
      <c r="D6" s="33">
        <v>2</v>
      </c>
      <c r="E6" s="34">
        <v>6</v>
      </c>
    </row>
    <row r="7" spans="1:5" s="196" customFormat="1" ht="15">
      <c r="A7" s="428" t="s">
        <v>141</v>
      </c>
      <c r="B7" s="212" t="s">
        <v>141</v>
      </c>
      <c r="C7" s="32"/>
      <c r="D7" s="33"/>
      <c r="E7" s="34"/>
    </row>
    <row r="8" spans="1:5" s="196" customFormat="1" ht="15">
      <c r="A8" s="428" t="s">
        <v>142</v>
      </c>
      <c r="B8" s="211">
        <f aca="true" t="shared" si="0" ref="B8:B68">SUM(C8:E8)</f>
        <v>72</v>
      </c>
      <c r="C8" s="32">
        <v>2</v>
      </c>
      <c r="D8" s="33">
        <v>15</v>
      </c>
      <c r="E8" s="34">
        <v>55</v>
      </c>
    </row>
    <row r="9" spans="1:5" s="196" customFormat="1" ht="15">
      <c r="A9" s="428" t="s">
        <v>141</v>
      </c>
      <c r="B9" s="212" t="s">
        <v>141</v>
      </c>
      <c r="C9" s="32"/>
      <c r="D9" s="33"/>
      <c r="E9" s="34"/>
    </row>
    <row r="10" spans="1:5" s="196" customFormat="1" ht="15">
      <c r="A10" s="428" t="s">
        <v>143</v>
      </c>
      <c r="B10" s="211">
        <f t="shared" si="0"/>
        <v>55</v>
      </c>
      <c r="C10" s="32">
        <v>4</v>
      </c>
      <c r="D10" s="33">
        <v>12</v>
      </c>
      <c r="E10" s="34">
        <v>39</v>
      </c>
    </row>
    <row r="11" spans="1:5" s="196" customFormat="1" ht="15">
      <c r="A11" s="428" t="s">
        <v>141</v>
      </c>
      <c r="B11" s="212" t="s">
        <v>141</v>
      </c>
      <c r="C11" s="32"/>
      <c r="D11" s="33"/>
      <c r="E11" s="34"/>
    </row>
    <row r="12" spans="1:5" s="196" customFormat="1" ht="15">
      <c r="A12" s="428" t="s">
        <v>144</v>
      </c>
      <c r="B12" s="211">
        <f t="shared" si="0"/>
        <v>5</v>
      </c>
      <c r="C12" s="32">
        <v>0</v>
      </c>
      <c r="D12" s="33">
        <v>2</v>
      </c>
      <c r="E12" s="34">
        <v>3</v>
      </c>
    </row>
    <row r="13" spans="1:5" s="196" customFormat="1" ht="15">
      <c r="A13" s="428" t="s">
        <v>141</v>
      </c>
      <c r="B13" s="212" t="s">
        <v>141</v>
      </c>
      <c r="C13" s="32"/>
      <c r="D13" s="33"/>
      <c r="E13" s="34"/>
    </row>
    <row r="14" spans="1:5" s="196" customFormat="1" ht="15">
      <c r="A14" s="428" t="s">
        <v>145</v>
      </c>
      <c r="B14" s="211">
        <f t="shared" si="0"/>
        <v>15</v>
      </c>
      <c r="C14" s="32">
        <v>2</v>
      </c>
      <c r="D14" s="33">
        <v>7</v>
      </c>
      <c r="E14" s="34">
        <v>6</v>
      </c>
    </row>
    <row r="15" spans="1:5" s="196" customFormat="1" ht="15">
      <c r="A15" s="428" t="s">
        <v>141</v>
      </c>
      <c r="B15" s="212" t="s">
        <v>141</v>
      </c>
      <c r="C15" s="32"/>
      <c r="D15" s="33"/>
      <c r="E15" s="34"/>
    </row>
    <row r="16" spans="1:5" s="196" customFormat="1" ht="15">
      <c r="A16" s="428" t="s">
        <v>146</v>
      </c>
      <c r="B16" s="211">
        <f t="shared" si="0"/>
        <v>54</v>
      </c>
      <c r="C16" s="32">
        <v>1</v>
      </c>
      <c r="D16" s="33">
        <v>10</v>
      </c>
      <c r="E16" s="34">
        <v>43</v>
      </c>
    </row>
    <row r="17" spans="1:5" s="196" customFormat="1" ht="15">
      <c r="A17" s="428" t="s">
        <v>141</v>
      </c>
      <c r="B17" s="212" t="s">
        <v>141</v>
      </c>
      <c r="C17" s="32"/>
      <c r="D17" s="33"/>
      <c r="E17" s="34"/>
    </row>
    <row r="18" spans="1:5" s="196" customFormat="1" ht="15">
      <c r="A18" s="428" t="s">
        <v>147</v>
      </c>
      <c r="B18" s="211">
        <f t="shared" si="0"/>
        <v>50</v>
      </c>
      <c r="C18" s="32">
        <v>5</v>
      </c>
      <c r="D18" s="33">
        <v>13</v>
      </c>
      <c r="E18" s="34">
        <v>32</v>
      </c>
    </row>
    <row r="19" spans="1:5" s="196" customFormat="1" ht="15">
      <c r="A19" s="428" t="s">
        <v>141</v>
      </c>
      <c r="B19" s="212" t="s">
        <v>141</v>
      </c>
      <c r="C19" s="32"/>
      <c r="D19" s="33"/>
      <c r="E19" s="34"/>
    </row>
    <row r="20" spans="1:5" s="196" customFormat="1" ht="15">
      <c r="A20" s="428" t="s">
        <v>148</v>
      </c>
      <c r="B20" s="211">
        <f t="shared" si="0"/>
        <v>4</v>
      </c>
      <c r="C20" s="32">
        <v>1</v>
      </c>
      <c r="D20" s="33">
        <v>0</v>
      </c>
      <c r="E20" s="34">
        <v>3</v>
      </c>
    </row>
    <row r="21" spans="1:5" s="196" customFormat="1" ht="15">
      <c r="A21" s="428" t="s">
        <v>141</v>
      </c>
      <c r="B21" s="212" t="s">
        <v>141</v>
      </c>
      <c r="C21" s="32"/>
      <c r="D21" s="33"/>
      <c r="E21" s="34"/>
    </row>
    <row r="22" spans="1:5" s="196" customFormat="1" ht="15">
      <c r="A22" s="428" t="s">
        <v>149</v>
      </c>
      <c r="B22" s="211">
        <f t="shared" si="0"/>
        <v>6</v>
      </c>
      <c r="C22" s="32">
        <v>0</v>
      </c>
      <c r="D22" s="33">
        <v>2</v>
      </c>
      <c r="E22" s="34">
        <v>4</v>
      </c>
    </row>
    <row r="23" spans="1:5" s="196" customFormat="1" ht="15">
      <c r="A23" s="428" t="s">
        <v>141</v>
      </c>
      <c r="B23" s="212" t="s">
        <v>141</v>
      </c>
      <c r="C23" s="32"/>
      <c r="D23" s="33"/>
      <c r="E23" s="34"/>
    </row>
    <row r="24" spans="1:5" s="196" customFormat="1" ht="15">
      <c r="A24" s="428" t="s">
        <v>150</v>
      </c>
      <c r="B24" s="211">
        <f t="shared" si="0"/>
        <v>6</v>
      </c>
      <c r="C24" s="32">
        <v>1</v>
      </c>
      <c r="D24" s="33">
        <v>3</v>
      </c>
      <c r="E24" s="34">
        <v>2</v>
      </c>
    </row>
    <row r="25" spans="1:5" s="196" customFormat="1" ht="15">
      <c r="A25" s="428" t="s">
        <v>141</v>
      </c>
      <c r="B25" s="212" t="s">
        <v>141</v>
      </c>
      <c r="C25" s="32"/>
      <c r="D25" s="33"/>
      <c r="E25" s="34"/>
    </row>
    <row r="26" spans="1:5" s="196" customFormat="1" ht="15">
      <c r="A26" s="428" t="s">
        <v>213</v>
      </c>
      <c r="B26" s="211">
        <f t="shared" si="0"/>
        <v>56</v>
      </c>
      <c r="C26" s="32">
        <v>4</v>
      </c>
      <c r="D26" s="33">
        <v>27</v>
      </c>
      <c r="E26" s="34">
        <v>25</v>
      </c>
    </row>
    <row r="27" spans="1:5" s="196" customFormat="1" ht="15">
      <c r="A27" s="428" t="s">
        <v>141</v>
      </c>
      <c r="B27" s="212" t="s">
        <v>141</v>
      </c>
      <c r="C27" s="32"/>
      <c r="D27" s="33"/>
      <c r="E27" s="34"/>
    </row>
    <row r="28" spans="1:5" s="196" customFormat="1" ht="15">
      <c r="A28" s="428" t="s">
        <v>151</v>
      </c>
      <c r="B28" s="211">
        <f t="shared" si="0"/>
        <v>93</v>
      </c>
      <c r="C28" s="32">
        <v>6</v>
      </c>
      <c r="D28" s="33">
        <v>28</v>
      </c>
      <c r="E28" s="34">
        <v>59</v>
      </c>
    </row>
    <row r="29" spans="1:5" s="196" customFormat="1" ht="15">
      <c r="A29" s="428" t="s">
        <v>141</v>
      </c>
      <c r="B29" s="212" t="s">
        <v>141</v>
      </c>
      <c r="C29" s="32"/>
      <c r="D29" s="33"/>
      <c r="E29" s="34"/>
    </row>
    <row r="30" spans="1:5" s="196" customFormat="1" ht="15">
      <c r="A30" s="428" t="s">
        <v>152</v>
      </c>
      <c r="B30" s="211">
        <f t="shared" si="0"/>
        <v>35</v>
      </c>
      <c r="C30" s="32">
        <v>2</v>
      </c>
      <c r="D30" s="33">
        <v>8</v>
      </c>
      <c r="E30" s="34">
        <v>25</v>
      </c>
    </row>
    <row r="31" spans="1:5" s="196" customFormat="1" ht="15">
      <c r="A31" s="428" t="s">
        <v>141</v>
      </c>
      <c r="B31" s="212" t="s">
        <v>141</v>
      </c>
      <c r="C31" s="32"/>
      <c r="D31" s="33"/>
      <c r="E31" s="34"/>
    </row>
    <row r="32" spans="1:5" s="196" customFormat="1" ht="15">
      <c r="A32" s="428" t="s">
        <v>153</v>
      </c>
      <c r="B32" s="211">
        <f t="shared" si="0"/>
        <v>19</v>
      </c>
      <c r="C32" s="32">
        <v>2</v>
      </c>
      <c r="D32" s="33">
        <v>3</v>
      </c>
      <c r="E32" s="34">
        <v>14</v>
      </c>
    </row>
    <row r="33" spans="1:5" s="196" customFormat="1" ht="15">
      <c r="A33" s="428" t="s">
        <v>141</v>
      </c>
      <c r="B33" s="212" t="s">
        <v>141</v>
      </c>
      <c r="C33" s="32"/>
      <c r="D33" s="33"/>
      <c r="E33" s="34"/>
    </row>
    <row r="34" spans="1:5" s="196" customFormat="1" ht="15">
      <c r="A34" s="428" t="s">
        <v>214</v>
      </c>
      <c r="B34" s="211">
        <f t="shared" si="0"/>
        <v>8</v>
      </c>
      <c r="C34" s="32">
        <v>0</v>
      </c>
      <c r="D34" s="33">
        <v>4</v>
      </c>
      <c r="E34" s="34">
        <v>4</v>
      </c>
    </row>
    <row r="35" spans="1:5" s="196" customFormat="1" ht="15">
      <c r="A35" s="428" t="s">
        <v>141</v>
      </c>
      <c r="B35" s="212" t="s">
        <v>141</v>
      </c>
      <c r="C35" s="32"/>
      <c r="D35" s="33"/>
      <c r="E35" s="34"/>
    </row>
    <row r="36" spans="1:5" s="196" customFormat="1" ht="15">
      <c r="A36" s="428" t="s">
        <v>154</v>
      </c>
      <c r="B36" s="211">
        <f t="shared" si="0"/>
        <v>32</v>
      </c>
      <c r="C36" s="32">
        <v>4</v>
      </c>
      <c r="D36" s="33">
        <v>9</v>
      </c>
      <c r="E36" s="34">
        <v>19</v>
      </c>
    </row>
    <row r="37" spans="1:5" s="196" customFormat="1" ht="15">
      <c r="A37" s="428" t="s">
        <v>141</v>
      </c>
      <c r="B37" s="212" t="s">
        <v>141</v>
      </c>
      <c r="C37" s="32"/>
      <c r="D37" s="33"/>
      <c r="E37" s="34"/>
    </row>
    <row r="38" spans="1:5" s="196" customFormat="1" ht="15">
      <c r="A38" s="428" t="s">
        <v>155</v>
      </c>
      <c r="B38" s="211">
        <f t="shared" si="0"/>
        <v>2</v>
      </c>
      <c r="C38" s="32">
        <v>1</v>
      </c>
      <c r="D38" s="33">
        <v>0</v>
      </c>
      <c r="E38" s="34">
        <v>1</v>
      </c>
    </row>
    <row r="39" spans="1:5" s="196" customFormat="1" ht="15">
      <c r="A39" s="428" t="s">
        <v>141</v>
      </c>
      <c r="B39" s="212" t="s">
        <v>141</v>
      </c>
      <c r="C39" s="32"/>
      <c r="D39" s="33"/>
      <c r="E39" s="34"/>
    </row>
    <row r="40" spans="1:5" s="196" customFormat="1" ht="15">
      <c r="A40" s="428" t="s">
        <v>156</v>
      </c>
      <c r="B40" s="211">
        <f t="shared" si="0"/>
        <v>16</v>
      </c>
      <c r="C40" s="32">
        <v>1</v>
      </c>
      <c r="D40" s="33">
        <v>3</v>
      </c>
      <c r="E40" s="34">
        <v>12</v>
      </c>
    </row>
    <row r="41" spans="1:5" s="196" customFormat="1" ht="15">
      <c r="A41" s="428"/>
      <c r="B41" s="212"/>
      <c r="C41" s="32"/>
      <c r="D41" s="33"/>
      <c r="E41" s="34"/>
    </row>
    <row r="42" spans="1:5" s="196" customFormat="1" ht="15">
      <c r="A42" s="428" t="s">
        <v>157</v>
      </c>
      <c r="B42" s="211">
        <f t="shared" si="0"/>
        <v>2</v>
      </c>
      <c r="C42" s="32">
        <v>0</v>
      </c>
      <c r="D42" s="33">
        <v>0</v>
      </c>
      <c r="E42" s="34">
        <v>2</v>
      </c>
    </row>
    <row r="43" spans="1:5" s="196" customFormat="1" ht="15">
      <c r="A43" s="428" t="s">
        <v>141</v>
      </c>
      <c r="B43" s="212" t="s">
        <v>141</v>
      </c>
      <c r="C43" s="32"/>
      <c r="D43" s="33"/>
      <c r="E43" s="34"/>
    </row>
    <row r="44" spans="1:5" s="196" customFormat="1" ht="15">
      <c r="A44" s="428" t="s">
        <v>158</v>
      </c>
      <c r="B44" s="211">
        <f t="shared" si="0"/>
        <v>8</v>
      </c>
      <c r="C44" s="32">
        <v>0</v>
      </c>
      <c r="D44" s="33">
        <v>1</v>
      </c>
      <c r="E44" s="34">
        <v>7</v>
      </c>
    </row>
    <row r="45" spans="1:5" s="196" customFormat="1" ht="15">
      <c r="A45" s="428" t="s">
        <v>141</v>
      </c>
      <c r="B45" s="212" t="s">
        <v>141</v>
      </c>
      <c r="C45" s="32"/>
      <c r="D45" s="33"/>
      <c r="E45" s="34"/>
    </row>
    <row r="46" spans="1:5" s="196" customFormat="1" ht="15">
      <c r="A46" s="428" t="s">
        <v>159</v>
      </c>
      <c r="B46" s="211">
        <f t="shared" si="0"/>
        <v>11</v>
      </c>
      <c r="C46" s="32">
        <v>0</v>
      </c>
      <c r="D46" s="33">
        <v>3</v>
      </c>
      <c r="E46" s="34">
        <v>8</v>
      </c>
    </row>
    <row r="47" spans="1:5" s="196" customFormat="1" ht="15">
      <c r="A47" s="428" t="s">
        <v>141</v>
      </c>
      <c r="B47" s="212" t="s">
        <v>141</v>
      </c>
      <c r="C47" s="32"/>
      <c r="D47" s="33"/>
      <c r="E47" s="34"/>
    </row>
    <row r="48" spans="1:5" s="196" customFormat="1" ht="15">
      <c r="A48" s="428" t="s">
        <v>160</v>
      </c>
      <c r="B48" s="211">
        <f t="shared" si="0"/>
        <v>19</v>
      </c>
      <c r="C48" s="32">
        <v>0</v>
      </c>
      <c r="D48" s="33">
        <v>5</v>
      </c>
      <c r="E48" s="34">
        <v>14</v>
      </c>
    </row>
    <row r="49" spans="1:5" s="196" customFormat="1" ht="15">
      <c r="A49" s="428"/>
      <c r="B49" s="211"/>
      <c r="C49" s="32"/>
      <c r="D49" s="33"/>
      <c r="E49" s="34"/>
    </row>
    <row r="50" spans="1:5" s="196" customFormat="1" ht="15">
      <c r="A50" s="428" t="s">
        <v>215</v>
      </c>
      <c r="B50" s="211">
        <f t="shared" si="0"/>
        <v>6</v>
      </c>
      <c r="C50" s="32">
        <v>0</v>
      </c>
      <c r="D50" s="33">
        <v>3</v>
      </c>
      <c r="E50" s="34">
        <v>3</v>
      </c>
    </row>
    <row r="51" spans="1:5" s="196" customFormat="1" ht="15">
      <c r="A51" s="428" t="s">
        <v>141</v>
      </c>
      <c r="B51" s="212" t="s">
        <v>141</v>
      </c>
      <c r="C51" s="32"/>
      <c r="D51" s="33"/>
      <c r="E51" s="34"/>
    </row>
    <row r="52" spans="1:5" s="196" customFormat="1" ht="15">
      <c r="A52" s="428" t="s">
        <v>161</v>
      </c>
      <c r="B52" s="211">
        <f t="shared" si="0"/>
        <v>11</v>
      </c>
      <c r="C52" s="32">
        <v>0</v>
      </c>
      <c r="D52" s="33">
        <v>3</v>
      </c>
      <c r="E52" s="34">
        <v>8</v>
      </c>
    </row>
    <row r="53" spans="1:5" s="196" customFormat="1" ht="15">
      <c r="A53" s="428" t="s">
        <v>141</v>
      </c>
      <c r="B53" s="212" t="s">
        <v>141</v>
      </c>
      <c r="C53" s="32"/>
      <c r="D53" s="33"/>
      <c r="E53" s="34"/>
    </row>
    <row r="54" spans="1:5" s="196" customFormat="1" ht="15">
      <c r="A54" s="428" t="s">
        <v>162</v>
      </c>
      <c r="B54" s="211">
        <f t="shared" si="0"/>
        <v>10</v>
      </c>
      <c r="C54" s="32">
        <v>1</v>
      </c>
      <c r="D54" s="33">
        <v>3</v>
      </c>
      <c r="E54" s="34">
        <v>6</v>
      </c>
    </row>
    <row r="55" spans="1:5" s="196" customFormat="1" ht="15">
      <c r="A55" s="428" t="s">
        <v>141</v>
      </c>
      <c r="B55" s="212" t="s">
        <v>141</v>
      </c>
      <c r="C55" s="32"/>
      <c r="D55" s="33"/>
      <c r="E55" s="34"/>
    </row>
    <row r="56" spans="1:5" s="196" customFormat="1" ht="15">
      <c r="A56" s="428" t="s">
        <v>163</v>
      </c>
      <c r="B56" s="211">
        <f t="shared" si="0"/>
        <v>7</v>
      </c>
      <c r="C56" s="32">
        <v>0</v>
      </c>
      <c r="D56" s="33">
        <v>4</v>
      </c>
      <c r="E56" s="34">
        <v>3</v>
      </c>
    </row>
    <row r="57" spans="1:5" s="196" customFormat="1" ht="15">
      <c r="A57" s="428" t="s">
        <v>141</v>
      </c>
      <c r="B57" s="212" t="s">
        <v>141</v>
      </c>
      <c r="C57" s="32"/>
      <c r="D57" s="33"/>
      <c r="E57" s="34"/>
    </row>
    <row r="58" spans="1:5" s="196" customFormat="1" ht="15">
      <c r="A58" s="428" t="s">
        <v>164</v>
      </c>
      <c r="B58" s="211">
        <f t="shared" si="0"/>
        <v>0</v>
      </c>
      <c r="C58" s="32">
        <v>0</v>
      </c>
      <c r="D58" s="33">
        <v>0</v>
      </c>
      <c r="E58" s="34">
        <v>0</v>
      </c>
    </row>
    <row r="59" spans="1:5" s="196" customFormat="1" ht="15">
      <c r="A59" s="428" t="s">
        <v>141</v>
      </c>
      <c r="B59" s="212" t="s">
        <v>141</v>
      </c>
      <c r="C59" s="32"/>
      <c r="D59" s="33"/>
      <c r="E59" s="34"/>
    </row>
    <row r="60" spans="1:5" s="196" customFormat="1" ht="15">
      <c r="A60" s="428" t="s">
        <v>216</v>
      </c>
      <c r="B60" s="211">
        <f t="shared" si="0"/>
        <v>10</v>
      </c>
      <c r="C60" s="32">
        <v>0</v>
      </c>
      <c r="D60" s="33">
        <v>1</v>
      </c>
      <c r="E60" s="34">
        <v>9</v>
      </c>
    </row>
    <row r="61" spans="1:5" s="196" customFormat="1" ht="15">
      <c r="A61" s="428" t="s">
        <v>141</v>
      </c>
      <c r="B61" s="212" t="s">
        <v>141</v>
      </c>
      <c r="C61" s="32"/>
      <c r="D61" s="33"/>
      <c r="E61" s="34"/>
    </row>
    <row r="62" spans="1:5" s="196" customFormat="1" ht="15">
      <c r="A62" s="428" t="s">
        <v>165</v>
      </c>
      <c r="B62" s="211">
        <f t="shared" si="0"/>
        <v>14</v>
      </c>
      <c r="C62" s="32">
        <v>2</v>
      </c>
      <c r="D62" s="33">
        <v>4</v>
      </c>
      <c r="E62" s="34">
        <v>8</v>
      </c>
    </row>
    <row r="63" spans="1:5" s="196" customFormat="1" ht="15">
      <c r="A63" s="428" t="s">
        <v>141</v>
      </c>
      <c r="B63" s="212" t="s">
        <v>141</v>
      </c>
      <c r="C63" s="32"/>
      <c r="D63" s="33"/>
      <c r="E63" s="34"/>
    </row>
    <row r="64" spans="1:5" s="196" customFormat="1" ht="15">
      <c r="A64" s="428" t="s">
        <v>166</v>
      </c>
      <c r="B64" s="211">
        <f t="shared" si="0"/>
        <v>14</v>
      </c>
      <c r="C64" s="32">
        <v>0</v>
      </c>
      <c r="D64" s="33">
        <v>3</v>
      </c>
      <c r="E64" s="34">
        <v>11</v>
      </c>
    </row>
    <row r="65" spans="1:5" s="196" customFormat="1" ht="15">
      <c r="A65" s="428" t="s">
        <v>141</v>
      </c>
      <c r="B65" s="212" t="s">
        <v>141</v>
      </c>
      <c r="C65" s="32"/>
      <c r="D65" s="33"/>
      <c r="E65" s="34"/>
    </row>
    <row r="66" spans="1:5" s="196" customFormat="1" ht="15">
      <c r="A66" s="428" t="s">
        <v>167</v>
      </c>
      <c r="B66" s="211">
        <f t="shared" si="0"/>
        <v>33</v>
      </c>
      <c r="C66" s="32">
        <v>4</v>
      </c>
      <c r="D66" s="33">
        <v>13</v>
      </c>
      <c r="E66" s="34">
        <v>16</v>
      </c>
    </row>
    <row r="67" spans="1:5" s="196" customFormat="1" ht="15">
      <c r="A67" s="428" t="s">
        <v>141</v>
      </c>
      <c r="B67" s="212" t="s">
        <v>141</v>
      </c>
      <c r="C67" s="32"/>
      <c r="D67" s="33"/>
      <c r="E67" s="34"/>
    </row>
    <row r="68" spans="1:5" s="196" customFormat="1" ht="15">
      <c r="A68" s="428" t="s">
        <v>168</v>
      </c>
      <c r="B68" s="211">
        <f t="shared" si="0"/>
        <v>13</v>
      </c>
      <c r="C68" s="32">
        <v>0</v>
      </c>
      <c r="D68" s="33">
        <v>2</v>
      </c>
      <c r="E68" s="34">
        <v>11</v>
      </c>
    </row>
    <row r="69" spans="1:5" s="196" customFormat="1" ht="15">
      <c r="A69" s="428" t="s">
        <v>141</v>
      </c>
      <c r="B69" s="212" t="s">
        <v>141</v>
      </c>
      <c r="C69" s="32"/>
      <c r="D69" s="33"/>
      <c r="E69" s="34"/>
    </row>
    <row r="70" spans="1:5" s="196" customFormat="1" ht="15">
      <c r="A70" s="428" t="s">
        <v>169</v>
      </c>
      <c r="B70" s="211">
        <f aca="true" t="shared" si="1" ref="B70:B132">SUM(C70:E70)</f>
        <v>20</v>
      </c>
      <c r="C70" s="32">
        <v>0</v>
      </c>
      <c r="D70" s="33">
        <v>4</v>
      </c>
      <c r="E70" s="34">
        <v>16</v>
      </c>
    </row>
    <row r="71" spans="1:5" s="196" customFormat="1" ht="15">
      <c r="A71" s="428" t="s">
        <v>141</v>
      </c>
      <c r="B71" s="212" t="s">
        <v>141</v>
      </c>
      <c r="C71" s="32"/>
      <c r="D71" s="33"/>
      <c r="E71" s="34"/>
    </row>
    <row r="72" spans="1:5" s="196" customFormat="1" ht="15">
      <c r="A72" s="428" t="s">
        <v>170</v>
      </c>
      <c r="B72" s="211">
        <f t="shared" si="1"/>
        <v>33</v>
      </c>
      <c r="C72" s="32">
        <v>2</v>
      </c>
      <c r="D72" s="33">
        <v>8</v>
      </c>
      <c r="E72" s="34">
        <v>23</v>
      </c>
    </row>
    <row r="73" spans="1:5" s="196" customFormat="1" ht="15">
      <c r="A73" s="428" t="s">
        <v>141</v>
      </c>
      <c r="B73" s="212" t="s">
        <v>141</v>
      </c>
      <c r="C73" s="32"/>
      <c r="D73" s="33"/>
      <c r="E73" s="34"/>
    </row>
    <row r="74" spans="1:5" s="196" customFormat="1" ht="15">
      <c r="A74" s="428" t="s">
        <v>171</v>
      </c>
      <c r="B74" s="211">
        <f t="shared" si="1"/>
        <v>11</v>
      </c>
      <c r="C74" s="32">
        <v>2</v>
      </c>
      <c r="D74" s="33">
        <v>3</v>
      </c>
      <c r="E74" s="34">
        <v>6</v>
      </c>
    </row>
    <row r="75" spans="1:5" s="196" customFormat="1" ht="15">
      <c r="A75" s="428" t="s">
        <v>141</v>
      </c>
      <c r="B75" s="212" t="s">
        <v>141</v>
      </c>
      <c r="C75" s="32"/>
      <c r="D75" s="33"/>
      <c r="E75" s="34"/>
    </row>
    <row r="76" spans="1:5" s="196" customFormat="1" ht="15">
      <c r="A76" s="428" t="s">
        <v>172</v>
      </c>
      <c r="B76" s="211">
        <f t="shared" si="1"/>
        <v>42</v>
      </c>
      <c r="C76" s="32">
        <v>2</v>
      </c>
      <c r="D76" s="33">
        <v>8</v>
      </c>
      <c r="E76" s="34">
        <v>32</v>
      </c>
    </row>
    <row r="77" spans="1:5" s="196" customFormat="1" ht="15">
      <c r="A77" s="428" t="s">
        <v>141</v>
      </c>
      <c r="B77" s="212" t="s">
        <v>141</v>
      </c>
      <c r="C77" s="32"/>
      <c r="D77" s="33"/>
      <c r="E77" s="34"/>
    </row>
    <row r="78" spans="1:5" s="196" customFormat="1" ht="15">
      <c r="A78" s="428" t="s">
        <v>173</v>
      </c>
      <c r="B78" s="211">
        <f t="shared" si="1"/>
        <v>9</v>
      </c>
      <c r="C78" s="32">
        <v>0</v>
      </c>
      <c r="D78" s="33">
        <v>4</v>
      </c>
      <c r="E78" s="34">
        <v>5</v>
      </c>
    </row>
    <row r="79" spans="1:5" s="196" customFormat="1" ht="15">
      <c r="A79" s="428" t="s">
        <v>141</v>
      </c>
      <c r="B79" s="212" t="s">
        <v>141</v>
      </c>
      <c r="C79" s="32"/>
      <c r="D79" s="33"/>
      <c r="E79" s="34"/>
    </row>
    <row r="80" spans="1:5" s="196" customFormat="1" ht="15">
      <c r="A80" s="428" t="s">
        <v>174</v>
      </c>
      <c r="B80" s="211">
        <f t="shared" si="1"/>
        <v>18</v>
      </c>
      <c r="C80" s="32">
        <v>2</v>
      </c>
      <c r="D80" s="33">
        <v>6</v>
      </c>
      <c r="E80" s="34">
        <v>10</v>
      </c>
    </row>
    <row r="81" spans="1:5" s="196" customFormat="1" ht="15">
      <c r="A81" s="428" t="s">
        <v>141</v>
      </c>
      <c r="B81" s="212" t="s">
        <v>141</v>
      </c>
      <c r="C81" s="32"/>
      <c r="D81" s="33"/>
      <c r="E81" s="34"/>
    </row>
    <row r="82" spans="1:5" s="196" customFormat="1" ht="15">
      <c r="A82" s="428" t="s">
        <v>175</v>
      </c>
      <c r="B82" s="211">
        <f t="shared" si="1"/>
        <v>2</v>
      </c>
      <c r="C82" s="32">
        <v>0</v>
      </c>
      <c r="D82" s="33">
        <v>0</v>
      </c>
      <c r="E82" s="34">
        <v>2</v>
      </c>
    </row>
    <row r="83" spans="1:5" s="196" customFormat="1" ht="15">
      <c r="A83" s="428" t="s">
        <v>141</v>
      </c>
      <c r="B83" s="212" t="s">
        <v>141</v>
      </c>
      <c r="C83" s="32"/>
      <c r="D83" s="33"/>
      <c r="E83" s="34"/>
    </row>
    <row r="84" spans="1:5" s="196" customFormat="1" ht="15">
      <c r="A84" s="428" t="s">
        <v>176</v>
      </c>
      <c r="B84" s="211">
        <f t="shared" si="1"/>
        <v>30</v>
      </c>
      <c r="C84" s="32">
        <v>3</v>
      </c>
      <c r="D84" s="33">
        <v>4</v>
      </c>
      <c r="E84" s="34">
        <v>23</v>
      </c>
    </row>
    <row r="85" spans="1:5" s="196" customFormat="1" ht="15">
      <c r="A85" s="428"/>
      <c r="B85" s="212"/>
      <c r="C85" s="32"/>
      <c r="D85" s="33"/>
      <c r="E85" s="34"/>
    </row>
    <row r="86" spans="1:5" s="196" customFormat="1" ht="15">
      <c r="A86" s="428" t="s">
        <v>177</v>
      </c>
      <c r="B86" s="211">
        <f t="shared" si="1"/>
        <v>12</v>
      </c>
      <c r="C86" s="32">
        <v>1</v>
      </c>
      <c r="D86" s="33">
        <v>1</v>
      </c>
      <c r="E86" s="34">
        <v>10</v>
      </c>
    </row>
    <row r="87" spans="1:5" s="196" customFormat="1" ht="15">
      <c r="A87" s="428" t="s">
        <v>141</v>
      </c>
      <c r="B87" s="212" t="s">
        <v>141</v>
      </c>
      <c r="C87" s="32"/>
      <c r="D87" s="33"/>
      <c r="E87" s="34"/>
    </row>
    <row r="88" spans="1:5" s="196" customFormat="1" ht="15">
      <c r="A88" s="428" t="s">
        <v>217</v>
      </c>
      <c r="B88" s="211">
        <f t="shared" si="1"/>
        <v>14</v>
      </c>
      <c r="C88" s="32">
        <v>0</v>
      </c>
      <c r="D88" s="33">
        <v>2</v>
      </c>
      <c r="E88" s="34">
        <v>12</v>
      </c>
    </row>
    <row r="89" spans="1:5" s="196" customFormat="1" ht="15">
      <c r="A89" s="428" t="s">
        <v>141</v>
      </c>
      <c r="B89" s="212" t="s">
        <v>141</v>
      </c>
      <c r="C89" s="32"/>
      <c r="D89" s="33"/>
      <c r="E89" s="34"/>
    </row>
    <row r="90" spans="1:5" s="196" customFormat="1" ht="15">
      <c r="A90" s="428" t="s">
        <v>178</v>
      </c>
      <c r="B90" s="211">
        <f t="shared" si="1"/>
        <v>10</v>
      </c>
      <c r="C90" s="32">
        <v>0</v>
      </c>
      <c r="D90" s="33">
        <v>3</v>
      </c>
      <c r="E90" s="34">
        <v>7</v>
      </c>
    </row>
    <row r="91" spans="1:5" s="196" customFormat="1" ht="15">
      <c r="A91" s="428" t="s">
        <v>141</v>
      </c>
      <c r="B91" s="212" t="s">
        <v>141</v>
      </c>
      <c r="C91" s="32"/>
      <c r="D91" s="33"/>
      <c r="E91" s="34"/>
    </row>
    <row r="92" spans="1:5" s="196" customFormat="1" ht="15">
      <c r="A92" s="428" t="s">
        <v>179</v>
      </c>
      <c r="B92" s="211">
        <f t="shared" si="1"/>
        <v>0</v>
      </c>
      <c r="C92" s="32">
        <v>0</v>
      </c>
      <c r="D92" s="33">
        <v>0</v>
      </c>
      <c r="E92" s="34">
        <v>0</v>
      </c>
    </row>
    <row r="93" spans="1:5" s="196" customFormat="1" ht="15">
      <c r="A93" s="428" t="s">
        <v>141</v>
      </c>
      <c r="B93" s="212" t="s">
        <v>141</v>
      </c>
      <c r="C93" s="32"/>
      <c r="D93" s="33"/>
      <c r="E93" s="34"/>
    </row>
    <row r="94" spans="1:5" s="196" customFormat="1" ht="15">
      <c r="A94" s="428" t="s">
        <v>180</v>
      </c>
      <c r="B94" s="211">
        <f t="shared" si="1"/>
        <v>1</v>
      </c>
      <c r="C94" s="32">
        <v>0</v>
      </c>
      <c r="D94" s="33">
        <v>1</v>
      </c>
      <c r="E94" s="34">
        <v>0</v>
      </c>
    </row>
    <row r="95" spans="1:5" s="196" customFormat="1" ht="15">
      <c r="A95" s="428" t="s">
        <v>141</v>
      </c>
      <c r="B95" s="212" t="s">
        <v>141</v>
      </c>
      <c r="C95" s="32"/>
      <c r="D95" s="33"/>
      <c r="E95" s="34"/>
    </row>
    <row r="96" spans="1:5" s="196" customFormat="1" ht="15">
      <c r="A96" s="428" t="s">
        <v>218</v>
      </c>
      <c r="B96" s="211">
        <f>SUM(C96:E96)</f>
        <v>20</v>
      </c>
      <c r="C96" s="32">
        <v>2</v>
      </c>
      <c r="D96" s="33">
        <v>4</v>
      </c>
      <c r="E96" s="34">
        <v>14</v>
      </c>
    </row>
    <row r="97" spans="1:5" s="196" customFormat="1" ht="15">
      <c r="A97" s="428"/>
      <c r="B97" s="211"/>
      <c r="C97" s="32"/>
      <c r="D97" s="33"/>
      <c r="E97" s="34"/>
    </row>
    <row r="98" spans="1:5" s="196" customFormat="1" ht="15">
      <c r="A98" s="428" t="s">
        <v>181</v>
      </c>
      <c r="B98" s="211">
        <f t="shared" si="1"/>
        <v>7</v>
      </c>
      <c r="C98" s="32">
        <v>0</v>
      </c>
      <c r="D98" s="33">
        <v>2</v>
      </c>
      <c r="E98" s="34">
        <v>5</v>
      </c>
    </row>
    <row r="99" spans="1:5" s="196" customFormat="1" ht="15">
      <c r="A99" s="428" t="s">
        <v>141</v>
      </c>
      <c r="B99" s="211"/>
      <c r="C99" s="32"/>
      <c r="D99" s="33"/>
      <c r="E99" s="34"/>
    </row>
    <row r="100" spans="1:5" s="196" customFormat="1" ht="15">
      <c r="A100" s="428" t="s">
        <v>182</v>
      </c>
      <c r="B100" s="211">
        <f t="shared" si="1"/>
        <v>0</v>
      </c>
      <c r="C100" s="32">
        <v>0</v>
      </c>
      <c r="D100" s="33">
        <v>0</v>
      </c>
      <c r="E100" s="34">
        <v>0</v>
      </c>
    </row>
    <row r="101" spans="1:5" s="196" customFormat="1" ht="15">
      <c r="A101" s="428" t="s">
        <v>141</v>
      </c>
      <c r="B101" s="212" t="s">
        <v>141</v>
      </c>
      <c r="C101" s="32"/>
      <c r="D101" s="33"/>
      <c r="E101" s="34"/>
    </row>
    <row r="102" spans="1:5" s="196" customFormat="1" ht="15">
      <c r="A102" s="428" t="s">
        <v>219</v>
      </c>
      <c r="B102" s="211">
        <f t="shared" si="1"/>
        <v>265</v>
      </c>
      <c r="C102" s="32">
        <v>11</v>
      </c>
      <c r="D102" s="33">
        <v>67</v>
      </c>
      <c r="E102" s="34">
        <v>187</v>
      </c>
    </row>
    <row r="103" spans="1:5" s="196" customFormat="1" ht="15">
      <c r="A103" s="428" t="s">
        <v>141</v>
      </c>
      <c r="B103" s="212" t="s">
        <v>141</v>
      </c>
      <c r="C103" s="32"/>
      <c r="D103" s="33"/>
      <c r="E103" s="34"/>
    </row>
    <row r="104" spans="1:5" s="196" customFormat="1" ht="15">
      <c r="A104" s="428" t="s">
        <v>183</v>
      </c>
      <c r="B104" s="211">
        <f t="shared" si="1"/>
        <v>45</v>
      </c>
      <c r="C104" s="32">
        <v>2</v>
      </c>
      <c r="D104" s="33">
        <v>16</v>
      </c>
      <c r="E104" s="34">
        <v>27</v>
      </c>
    </row>
    <row r="105" spans="1:5" s="196" customFormat="1" ht="15">
      <c r="A105" s="428" t="s">
        <v>141</v>
      </c>
      <c r="B105" s="212" t="s">
        <v>141</v>
      </c>
      <c r="C105" s="32"/>
      <c r="D105" s="33"/>
      <c r="E105" s="34"/>
    </row>
    <row r="106" spans="1:5" s="196" customFormat="1" ht="15">
      <c r="A106" s="428" t="s">
        <v>184</v>
      </c>
      <c r="B106" s="211">
        <f t="shared" si="1"/>
        <v>9</v>
      </c>
      <c r="C106" s="32">
        <v>1</v>
      </c>
      <c r="D106" s="33">
        <v>4</v>
      </c>
      <c r="E106" s="34">
        <v>4</v>
      </c>
    </row>
    <row r="107" spans="1:5" s="196" customFormat="1" ht="15">
      <c r="A107" s="428" t="s">
        <v>141</v>
      </c>
      <c r="B107" s="212" t="s">
        <v>141</v>
      </c>
      <c r="C107" s="32"/>
      <c r="D107" s="33"/>
      <c r="E107" s="34"/>
    </row>
    <row r="108" spans="1:5" s="196" customFormat="1" ht="15">
      <c r="A108" s="428" t="s">
        <v>185</v>
      </c>
      <c r="B108" s="211">
        <f t="shared" si="1"/>
        <v>3</v>
      </c>
      <c r="C108" s="32">
        <v>0</v>
      </c>
      <c r="D108" s="33">
        <v>2</v>
      </c>
      <c r="E108" s="34">
        <v>1</v>
      </c>
    </row>
    <row r="109" spans="1:5" s="196" customFormat="1" ht="15">
      <c r="A109" s="428" t="s">
        <v>141</v>
      </c>
      <c r="B109" s="212" t="s">
        <v>141</v>
      </c>
      <c r="C109" s="32"/>
      <c r="D109" s="33"/>
      <c r="E109" s="34"/>
    </row>
    <row r="110" spans="1:5" s="196" customFormat="1" ht="15">
      <c r="A110" s="428" t="s">
        <v>186</v>
      </c>
      <c r="B110" s="211">
        <f t="shared" si="1"/>
        <v>13</v>
      </c>
      <c r="C110" s="32">
        <v>0</v>
      </c>
      <c r="D110" s="33">
        <v>4</v>
      </c>
      <c r="E110" s="34">
        <v>9</v>
      </c>
    </row>
    <row r="111" spans="1:5" s="196" customFormat="1" ht="15">
      <c r="A111" s="428" t="s">
        <v>141</v>
      </c>
      <c r="B111" s="212" t="s">
        <v>141</v>
      </c>
      <c r="C111" s="32"/>
      <c r="D111" s="33"/>
      <c r="E111" s="34"/>
    </row>
    <row r="112" spans="1:5" s="196" customFormat="1" ht="15">
      <c r="A112" s="428" t="s">
        <v>187</v>
      </c>
      <c r="B112" s="211">
        <f t="shared" si="1"/>
        <v>8</v>
      </c>
      <c r="C112" s="32">
        <v>0</v>
      </c>
      <c r="D112" s="33">
        <v>0</v>
      </c>
      <c r="E112" s="34">
        <v>8</v>
      </c>
    </row>
    <row r="113" spans="1:5" s="196" customFormat="1" ht="15">
      <c r="A113" s="428" t="s">
        <v>141</v>
      </c>
      <c r="B113" s="212" t="s">
        <v>141</v>
      </c>
      <c r="C113" s="32"/>
      <c r="D113" s="33"/>
      <c r="E113" s="34"/>
    </row>
    <row r="114" spans="1:5" s="196" customFormat="1" ht="15">
      <c r="A114" s="428" t="s">
        <v>188</v>
      </c>
      <c r="B114" s="211">
        <f t="shared" si="1"/>
        <v>4</v>
      </c>
      <c r="C114" s="32">
        <v>0</v>
      </c>
      <c r="D114" s="33">
        <v>1</v>
      </c>
      <c r="E114" s="34">
        <v>3</v>
      </c>
    </row>
    <row r="115" spans="1:5" s="196" customFormat="1" ht="15">
      <c r="A115" s="428" t="s">
        <v>141</v>
      </c>
      <c r="B115" s="212" t="s">
        <v>141</v>
      </c>
      <c r="C115" s="32"/>
      <c r="D115" s="33"/>
      <c r="E115" s="34"/>
    </row>
    <row r="116" spans="1:5" s="196" customFormat="1" ht="15">
      <c r="A116" s="428" t="s">
        <v>189</v>
      </c>
      <c r="B116" s="211">
        <f t="shared" si="1"/>
        <v>7</v>
      </c>
      <c r="C116" s="32">
        <v>0</v>
      </c>
      <c r="D116" s="33">
        <v>0</v>
      </c>
      <c r="E116" s="34">
        <v>7</v>
      </c>
    </row>
    <row r="117" spans="1:5" s="196" customFormat="1" ht="15">
      <c r="A117" s="428" t="s">
        <v>141</v>
      </c>
      <c r="B117" s="212" t="s">
        <v>141</v>
      </c>
      <c r="C117" s="32"/>
      <c r="D117" s="33"/>
      <c r="E117" s="34"/>
    </row>
    <row r="118" spans="1:5" s="196" customFormat="1" ht="15">
      <c r="A118" s="428" t="s">
        <v>190</v>
      </c>
      <c r="B118" s="211">
        <f t="shared" si="1"/>
        <v>74</v>
      </c>
      <c r="C118" s="32">
        <v>5</v>
      </c>
      <c r="D118" s="33">
        <v>25</v>
      </c>
      <c r="E118" s="34">
        <v>44</v>
      </c>
    </row>
    <row r="119" spans="1:5" s="196" customFormat="1" ht="15">
      <c r="A119" s="428" t="s">
        <v>141</v>
      </c>
      <c r="B119" s="212" t="s">
        <v>141</v>
      </c>
      <c r="C119" s="32"/>
      <c r="D119" s="33"/>
      <c r="E119" s="34"/>
    </row>
    <row r="120" spans="1:5" s="196" customFormat="1" ht="15">
      <c r="A120" s="428" t="s">
        <v>191</v>
      </c>
      <c r="B120" s="211">
        <f t="shared" si="1"/>
        <v>17</v>
      </c>
      <c r="C120" s="32">
        <v>0</v>
      </c>
      <c r="D120" s="33">
        <v>6</v>
      </c>
      <c r="E120" s="34">
        <v>11</v>
      </c>
    </row>
    <row r="121" spans="1:5" s="196" customFormat="1" ht="15">
      <c r="A121" s="428" t="s">
        <v>141</v>
      </c>
      <c r="B121" s="212" t="s">
        <v>141</v>
      </c>
      <c r="C121" s="32"/>
      <c r="D121" s="33"/>
      <c r="E121" s="34"/>
    </row>
    <row r="122" spans="1:5" s="196" customFormat="1" ht="15">
      <c r="A122" s="428" t="s">
        <v>220</v>
      </c>
      <c r="B122" s="211">
        <f t="shared" si="1"/>
        <v>17</v>
      </c>
      <c r="C122" s="32">
        <v>1</v>
      </c>
      <c r="D122" s="33">
        <v>9</v>
      </c>
      <c r="E122" s="34">
        <v>7</v>
      </c>
    </row>
    <row r="123" spans="1:5" s="196" customFormat="1" ht="15">
      <c r="A123" s="428" t="s">
        <v>141</v>
      </c>
      <c r="B123" s="212" t="s">
        <v>141</v>
      </c>
      <c r="C123" s="32"/>
      <c r="D123" s="33"/>
      <c r="E123" s="34"/>
    </row>
    <row r="124" spans="1:5" s="196" customFormat="1" ht="15">
      <c r="A124" s="428" t="s">
        <v>221</v>
      </c>
      <c r="B124" s="211">
        <f t="shared" si="1"/>
        <v>12</v>
      </c>
      <c r="C124" s="32">
        <v>0</v>
      </c>
      <c r="D124" s="33">
        <v>6</v>
      </c>
      <c r="E124" s="34">
        <v>6</v>
      </c>
    </row>
    <row r="125" spans="1:5" s="196" customFormat="1" ht="15">
      <c r="A125" s="428" t="s">
        <v>141</v>
      </c>
      <c r="B125" s="212" t="s">
        <v>141</v>
      </c>
      <c r="C125" s="32"/>
      <c r="D125" s="33"/>
      <c r="E125" s="34"/>
    </row>
    <row r="126" spans="1:5" s="196" customFormat="1" ht="15">
      <c r="A126" s="428" t="s">
        <v>222</v>
      </c>
      <c r="B126" s="211">
        <f t="shared" si="1"/>
        <v>4</v>
      </c>
      <c r="C126" s="32">
        <v>0</v>
      </c>
      <c r="D126" s="33">
        <v>1</v>
      </c>
      <c r="E126" s="34">
        <v>3</v>
      </c>
    </row>
    <row r="127" spans="1:5" s="196" customFormat="1" ht="15">
      <c r="A127" s="428" t="s">
        <v>141</v>
      </c>
      <c r="B127" s="212" t="s">
        <v>141</v>
      </c>
      <c r="C127" s="32"/>
      <c r="D127" s="33"/>
      <c r="E127" s="34"/>
    </row>
    <row r="128" spans="1:5" s="196" customFormat="1" ht="15">
      <c r="A128" s="428" t="s">
        <v>192</v>
      </c>
      <c r="B128" s="211">
        <f t="shared" si="1"/>
        <v>32</v>
      </c>
      <c r="C128" s="32">
        <v>2</v>
      </c>
      <c r="D128" s="33">
        <v>8</v>
      </c>
      <c r="E128" s="34">
        <v>22</v>
      </c>
    </row>
    <row r="129" spans="1:5" s="196" customFormat="1" ht="15">
      <c r="A129" s="428" t="s">
        <v>141</v>
      </c>
      <c r="B129" s="212" t="s">
        <v>141</v>
      </c>
      <c r="C129" s="32"/>
      <c r="D129" s="33"/>
      <c r="E129" s="34"/>
    </row>
    <row r="130" spans="1:5" s="196" customFormat="1" ht="15">
      <c r="A130" s="428" t="s">
        <v>193</v>
      </c>
      <c r="B130" s="211">
        <f t="shared" si="1"/>
        <v>6</v>
      </c>
      <c r="C130" s="32">
        <v>1</v>
      </c>
      <c r="D130" s="33">
        <v>0</v>
      </c>
      <c r="E130" s="34">
        <v>5</v>
      </c>
    </row>
    <row r="131" spans="1:5" s="196" customFormat="1" ht="15">
      <c r="A131" s="428" t="s">
        <v>141</v>
      </c>
      <c r="B131" s="212" t="s">
        <v>141</v>
      </c>
      <c r="C131" s="32"/>
      <c r="D131" s="33"/>
      <c r="E131" s="34"/>
    </row>
    <row r="132" spans="1:5" s="196" customFormat="1" ht="15">
      <c r="A132" s="428" t="s">
        <v>223</v>
      </c>
      <c r="B132" s="211">
        <f t="shared" si="1"/>
        <v>32</v>
      </c>
      <c r="C132" s="32">
        <v>0</v>
      </c>
      <c r="D132" s="33">
        <v>5</v>
      </c>
      <c r="E132" s="34">
        <v>27</v>
      </c>
    </row>
    <row r="133" spans="1:5" s="196" customFormat="1" ht="15">
      <c r="A133" s="428"/>
      <c r="B133" s="212"/>
      <c r="C133" s="32"/>
      <c r="D133" s="33"/>
      <c r="E133" s="34"/>
    </row>
    <row r="134" spans="1:5" s="196" customFormat="1" ht="15">
      <c r="A134" s="428" t="s">
        <v>194</v>
      </c>
      <c r="B134" s="211">
        <f>SUM(C134:E134)</f>
        <v>86</v>
      </c>
      <c r="C134" s="32">
        <v>2</v>
      </c>
      <c r="D134" s="33">
        <v>32</v>
      </c>
      <c r="E134" s="34">
        <v>52</v>
      </c>
    </row>
    <row r="135" spans="1:5" s="196" customFormat="1" ht="15">
      <c r="A135" s="428" t="s">
        <v>141</v>
      </c>
      <c r="B135" s="212" t="s">
        <v>141</v>
      </c>
      <c r="C135" s="32"/>
      <c r="D135" s="33"/>
      <c r="E135" s="34"/>
    </row>
    <row r="136" spans="1:5" s="196" customFormat="1" ht="15">
      <c r="A136" s="428" t="s">
        <v>195</v>
      </c>
      <c r="B136" s="211">
        <f>SUM(C136:E136)</f>
        <v>2</v>
      </c>
      <c r="C136" s="32">
        <v>0</v>
      </c>
      <c r="D136" s="33">
        <v>0</v>
      </c>
      <c r="E136" s="34">
        <v>2</v>
      </c>
    </row>
    <row r="137" spans="1:5" s="196" customFormat="1" ht="15">
      <c r="A137" s="428" t="s">
        <v>141</v>
      </c>
      <c r="B137" s="212" t="s">
        <v>141</v>
      </c>
      <c r="C137" s="32"/>
      <c r="D137" s="33"/>
      <c r="E137" s="34"/>
    </row>
    <row r="138" spans="1:5" s="196" customFormat="1" ht="15">
      <c r="A138" s="428" t="s">
        <v>224</v>
      </c>
      <c r="B138" s="211">
        <f>SUM(C138:E138)</f>
        <v>57</v>
      </c>
      <c r="C138" s="32">
        <v>1</v>
      </c>
      <c r="D138" s="33">
        <v>23</v>
      </c>
      <c r="E138" s="34">
        <v>33</v>
      </c>
    </row>
    <row r="139" spans="1:5" s="196" customFormat="1" ht="15">
      <c r="A139" s="428" t="s">
        <v>141</v>
      </c>
      <c r="B139" s="212" t="s">
        <v>141</v>
      </c>
      <c r="C139" s="32"/>
      <c r="D139" s="33"/>
      <c r="E139" s="34"/>
    </row>
    <row r="140" spans="1:5" s="196" customFormat="1" ht="15">
      <c r="A140" s="428" t="s">
        <v>196</v>
      </c>
      <c r="B140" s="211">
        <f>SUM(C140:E140)</f>
        <v>11</v>
      </c>
      <c r="C140" s="32">
        <v>1</v>
      </c>
      <c r="D140" s="33">
        <v>2</v>
      </c>
      <c r="E140" s="34">
        <v>8</v>
      </c>
    </row>
    <row r="141" spans="1:5" s="196" customFormat="1" ht="15">
      <c r="A141" s="428" t="s">
        <v>141</v>
      </c>
      <c r="B141" s="212" t="s">
        <v>141</v>
      </c>
      <c r="C141" s="32"/>
      <c r="D141" s="33"/>
      <c r="E141" s="34"/>
    </row>
    <row r="142" spans="1:5" s="196" customFormat="1" ht="15">
      <c r="A142" s="428" t="s">
        <v>197</v>
      </c>
      <c r="B142" s="211">
        <f>SUM(C142:E142)</f>
        <v>18</v>
      </c>
      <c r="C142" s="32">
        <v>1</v>
      </c>
      <c r="D142" s="33">
        <v>5</v>
      </c>
      <c r="E142" s="34">
        <v>12</v>
      </c>
    </row>
    <row r="143" spans="1:5" s="196" customFormat="1" ht="15">
      <c r="A143" s="428"/>
      <c r="B143" s="212"/>
      <c r="C143" s="32"/>
      <c r="D143" s="33"/>
      <c r="E143" s="34"/>
    </row>
    <row r="144" spans="1:5" s="196" customFormat="1" ht="15">
      <c r="A144" s="428" t="s">
        <v>198</v>
      </c>
      <c r="B144" s="211">
        <f>SUM(C144:E144)</f>
        <v>15</v>
      </c>
      <c r="C144" s="32">
        <v>0</v>
      </c>
      <c r="D144" s="33">
        <v>3</v>
      </c>
      <c r="E144" s="34">
        <v>12</v>
      </c>
    </row>
    <row r="145" spans="1:5" s="196" customFormat="1" ht="15">
      <c r="A145" s="428" t="s">
        <v>141</v>
      </c>
      <c r="B145" s="212" t="s">
        <v>141</v>
      </c>
      <c r="C145" s="32"/>
      <c r="D145" s="33"/>
      <c r="E145" s="34"/>
    </row>
    <row r="146" spans="1:5" s="196" customFormat="1" ht="15">
      <c r="A146" s="428" t="s">
        <v>199</v>
      </c>
      <c r="B146" s="211">
        <f>SUM(C146:E146)</f>
        <v>16</v>
      </c>
      <c r="C146" s="32">
        <v>0</v>
      </c>
      <c r="D146" s="33">
        <v>8</v>
      </c>
      <c r="E146" s="34">
        <v>8</v>
      </c>
    </row>
    <row r="147" spans="1:5" s="196" customFormat="1" ht="15">
      <c r="A147" s="428" t="s">
        <v>141</v>
      </c>
      <c r="B147" s="212" t="s">
        <v>141</v>
      </c>
      <c r="C147" s="32"/>
      <c r="D147" s="33"/>
      <c r="E147" s="34"/>
    </row>
    <row r="148" spans="1:5" s="196" customFormat="1" ht="15">
      <c r="A148" s="428" t="s">
        <v>200</v>
      </c>
      <c r="B148" s="211">
        <f>SUM(C148:E148)</f>
        <v>20</v>
      </c>
      <c r="C148" s="32">
        <v>2</v>
      </c>
      <c r="D148" s="33">
        <v>5</v>
      </c>
      <c r="E148" s="34">
        <v>13</v>
      </c>
    </row>
    <row r="149" spans="1:5" s="196" customFormat="1" ht="15">
      <c r="A149" s="428" t="s">
        <v>141</v>
      </c>
      <c r="B149" s="212" t="s">
        <v>141</v>
      </c>
      <c r="C149" s="32"/>
      <c r="D149" s="33"/>
      <c r="E149" s="34"/>
    </row>
    <row r="150" spans="1:5" s="196" customFormat="1" ht="15">
      <c r="A150" s="428" t="s">
        <v>201</v>
      </c>
      <c r="B150" s="211">
        <f>SUM(C150:E150)</f>
        <v>6</v>
      </c>
      <c r="C150" s="32">
        <v>0</v>
      </c>
      <c r="D150" s="33">
        <v>0</v>
      </c>
      <c r="E150" s="34">
        <v>6</v>
      </c>
    </row>
    <row r="151" spans="1:5" s="196" customFormat="1" ht="15">
      <c r="A151" s="428" t="s">
        <v>141</v>
      </c>
      <c r="B151" s="212" t="s">
        <v>141</v>
      </c>
      <c r="C151" s="32"/>
      <c r="D151" s="33"/>
      <c r="E151" s="34"/>
    </row>
    <row r="152" spans="1:5" s="196" customFormat="1" ht="15">
      <c r="A152" s="428" t="s">
        <v>202</v>
      </c>
      <c r="B152" s="211">
        <f>SUM(C152:E152)</f>
        <v>24</v>
      </c>
      <c r="C152" s="32">
        <v>3</v>
      </c>
      <c r="D152" s="33">
        <v>8</v>
      </c>
      <c r="E152" s="34">
        <v>13</v>
      </c>
    </row>
    <row r="153" spans="1:5" s="196" customFormat="1" ht="15">
      <c r="A153" s="428" t="s">
        <v>141</v>
      </c>
      <c r="B153" s="212" t="s">
        <v>141</v>
      </c>
      <c r="C153" s="32"/>
      <c r="D153" s="33"/>
      <c r="E153" s="34"/>
    </row>
    <row r="154" spans="1:5" s="196" customFormat="1" ht="15">
      <c r="A154" s="428" t="s">
        <v>203</v>
      </c>
      <c r="B154" s="211">
        <f>SUM(C154:E154)</f>
        <v>3</v>
      </c>
      <c r="C154" s="32">
        <v>0</v>
      </c>
      <c r="D154" s="33">
        <v>1</v>
      </c>
      <c r="E154" s="34">
        <v>2</v>
      </c>
    </row>
    <row r="155" spans="1:5" s="196" customFormat="1" ht="15">
      <c r="A155" s="428" t="s">
        <v>141</v>
      </c>
      <c r="B155" s="212" t="s">
        <v>141</v>
      </c>
      <c r="C155" s="32"/>
      <c r="D155" s="33"/>
      <c r="E155" s="34"/>
    </row>
    <row r="156" spans="1:5" s="196" customFormat="1" ht="15">
      <c r="A156" s="428" t="s">
        <v>204</v>
      </c>
      <c r="B156" s="211">
        <f>SUM(C156:E156)</f>
        <v>13</v>
      </c>
      <c r="C156" s="32">
        <v>0</v>
      </c>
      <c r="D156" s="33">
        <v>4</v>
      </c>
      <c r="E156" s="34">
        <v>9</v>
      </c>
    </row>
    <row r="157" spans="1:5" s="196" customFormat="1" ht="15">
      <c r="A157" s="428" t="s">
        <v>141</v>
      </c>
      <c r="B157" s="212" t="s">
        <v>141</v>
      </c>
      <c r="C157" s="32"/>
      <c r="D157" s="33"/>
      <c r="E157" s="34"/>
    </row>
    <row r="158" spans="1:5" s="196" customFormat="1" ht="15">
      <c r="A158" s="428" t="s">
        <v>205</v>
      </c>
      <c r="B158" s="211">
        <f>SUM(C158:E158)</f>
        <v>2</v>
      </c>
      <c r="C158" s="32">
        <v>0</v>
      </c>
      <c r="D158" s="33">
        <v>1</v>
      </c>
      <c r="E158" s="34">
        <v>1</v>
      </c>
    </row>
    <row r="159" spans="1:5" s="196" customFormat="1" ht="15">
      <c r="A159" s="428" t="s">
        <v>141</v>
      </c>
      <c r="B159" s="212" t="s">
        <v>141</v>
      </c>
      <c r="C159" s="32"/>
      <c r="D159" s="33"/>
      <c r="E159" s="34"/>
    </row>
    <row r="160" spans="1:5" s="196" customFormat="1" ht="15">
      <c r="A160" s="428" t="s">
        <v>206</v>
      </c>
      <c r="B160" s="211">
        <f>SUM(C160:E160)</f>
        <v>53</v>
      </c>
      <c r="C160" s="32">
        <v>3</v>
      </c>
      <c r="D160" s="33">
        <v>13</v>
      </c>
      <c r="E160" s="34">
        <v>37</v>
      </c>
    </row>
    <row r="161" spans="1:5" s="196" customFormat="1" ht="14.25">
      <c r="A161" s="200" t="s">
        <v>141</v>
      </c>
      <c r="B161" s="211"/>
      <c r="C161" s="32"/>
      <c r="D161" s="33"/>
      <c r="E161" s="34"/>
    </row>
    <row r="162" spans="1:5" s="196" customFormat="1" ht="14.25">
      <c r="A162" s="200" t="s">
        <v>141</v>
      </c>
      <c r="B162" s="213"/>
      <c r="C162" s="32"/>
      <c r="D162" s="33"/>
      <c r="E162" s="34"/>
    </row>
    <row r="163" spans="1:5" s="196" customFormat="1" ht="15.75" thickBot="1">
      <c r="A163" s="393" t="s">
        <v>11</v>
      </c>
      <c r="B163" s="423">
        <f>SUM(C163:E163)</f>
        <v>1798</v>
      </c>
      <c r="C163" s="424">
        <f>SUM(C160+C158+C156+C154+C152+C150+C148+C146+C144+C142+C140+C138+C136+C134+C132+C130+C128+C126+C124+C122+C120+C118+C116+C114+C112+C110+C108+C106+C104+C102+C100+C98+C96+C94+C92+C90+C88+C86+C84+C82+C80+C78+C76+C74+C72+C70+C68+C66+C64+C62+C60+C58+C56+C54+C52+C50+C48+C46+C44+C42+C40+C38+C36+C34+C32+C30+C28+C26+C24+C22+C20+C18+C16+C14+C12+C10+C8+C6)</f>
        <v>94</v>
      </c>
      <c r="D163" s="425">
        <f>SUM(D160+D158+D156+D154+D152+D150+D148+D146+D144+D142+D140+D138+D136+D134+D132+D130+D128+D126+D124+D122+D120+D118+D116+D114+D112+D110+D108+D106+D104+D102+D100+D98+D96+D94+D92+D90+D88+D86+D84+D82+D80+D78+D76+D74+D72+D70+D68+D66+D64+D62+D60+D58+D56+D54+D52+D50+D48+D46+D44+D42+D40+D38+D36+D34+D32+D30+D28+D26+D24+D22+D20+D18+D16+D14+D12+D10+D8+D6)</f>
        <v>502</v>
      </c>
      <c r="E163" s="426">
        <f>SUM(E160+E158+E156+E154+E152+E150+E148+E146+E144+E142+E140+E138+E136+E134+E132+E130+E128+E126+E124+E122+E120+E118+E116+E114+E112+E110+E108+E106+E104+E102+E100+E98+E96+E94+E92+E90+E88+E86+E84+E82+E80+E78+E76+E74+E72+E70+E68+E66+E64+E62+E60+E58+E56+E54+E52+E50+E48+E46+E44+E42+E40+E38+E36+E34+E32+E30+E28+E26+E24+E22+E20+E18+E16+E14+E12+E10+E8+E6)</f>
        <v>1202</v>
      </c>
    </row>
    <row r="164" spans="1:5" s="196" customFormat="1" ht="15.75" thickTop="1">
      <c r="A164" s="201"/>
      <c r="B164" s="202"/>
      <c r="C164" s="214"/>
      <c r="D164" s="214"/>
      <c r="E164" s="214"/>
    </row>
    <row r="165" spans="1:5" s="196" customFormat="1" ht="16.5">
      <c r="A165" s="203"/>
      <c r="B165" s="202"/>
      <c r="C165" s="433" t="s">
        <v>207</v>
      </c>
      <c r="D165" s="434"/>
      <c r="E165" s="435">
        <f>B163</f>
        <v>1798</v>
      </c>
    </row>
    <row r="166" spans="1:5" s="196" customFormat="1" ht="16.5">
      <c r="A166" s="201"/>
      <c r="B166" s="202"/>
      <c r="C166" s="433" t="s">
        <v>303</v>
      </c>
      <c r="D166" s="434"/>
      <c r="E166" s="435">
        <f>EXTRANJEROS!B9</f>
        <v>55</v>
      </c>
    </row>
    <row r="167" spans="1:5" s="196" customFormat="1" ht="17.25" thickBot="1">
      <c r="A167" s="203"/>
      <c r="B167" s="205"/>
      <c r="C167" s="436" t="s">
        <v>225</v>
      </c>
      <c r="D167" s="437"/>
      <c r="E167" s="438">
        <f>SUM(E165+E166)</f>
        <v>1853</v>
      </c>
    </row>
    <row r="168" spans="1:5" ht="15" thickTop="1">
      <c r="A168" s="206"/>
      <c r="B168" s="206"/>
      <c r="C168" s="207"/>
      <c r="D168" s="207"/>
      <c r="E168" s="208"/>
    </row>
    <row r="169" ht="14.25"/>
    <row r="170" ht="14.25"/>
    <row r="171" ht="14.25"/>
    <row r="172" ht="14.25"/>
  </sheetData>
  <sheetProtection password="E767" sheet="1" objects="1" scenarios="1" formatCells="0" formatColumns="0" insertRows="0"/>
  <mergeCells count="2">
    <mergeCell ref="A1:E1"/>
    <mergeCell ref="A2:E2"/>
  </mergeCells>
  <printOptions horizontalCentered="1"/>
  <pageMargins left="0.5905511811023623" right="0.5905511811023623" top="0.5511811023622047" bottom="0.5511811023622047" header="0.31496062992125984" footer="0.31496062992125984"/>
  <pageSetup horizontalDpi="600" verticalDpi="600" orientation="portrait" r:id="rId1"/>
  <headerFooter differentFirst="1">
    <oddHeader>&amp;L&amp;"Calibri Light,Bold"DISTRIBUCIÓN DE GRADUANDOS POR PUEBLO</oddHeader>
    <oddFooter xml:space="preserve">&amp;C&amp;P+18 </oddFooter>
    <firstFooter>&amp;C19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Layout" zoomScale="90" zoomScaleNormal="95" zoomScaleSheetLayoutView="100" zoomScalePageLayoutView="90" workbookViewId="0" topLeftCell="A1">
      <selection activeCell="A3" sqref="A3:P3"/>
    </sheetView>
  </sheetViews>
  <sheetFormatPr defaultColWidth="0" defaultRowHeight="15" zeroHeight="1"/>
  <cols>
    <col min="1" max="1" width="16.625" style="107" customWidth="1"/>
    <col min="2" max="2" width="7.375" style="107" customWidth="1"/>
    <col min="3" max="4" width="5.25390625" style="107" customWidth="1"/>
    <col min="5" max="5" width="5.25390625" style="97" customWidth="1"/>
    <col min="6" max="6" width="5.75390625" style="97" customWidth="1"/>
    <col min="7" max="8" width="5.25390625" style="97" customWidth="1"/>
    <col min="9" max="9" width="6.375" style="97" customWidth="1"/>
    <col min="10" max="10" width="5.375" style="97" customWidth="1"/>
    <col min="11" max="11" width="5.00390625" style="97" customWidth="1"/>
    <col min="12" max="12" width="5.25390625" style="97" customWidth="1"/>
    <col min="13" max="13" width="6.375" style="237" customWidth="1"/>
    <col min="14" max="14" width="7.00390625" style="237" customWidth="1"/>
    <col min="15" max="15" width="5.875" style="237" customWidth="1"/>
    <col min="16" max="16" width="6.375" style="237" customWidth="1"/>
    <col min="17" max="17" width="3.125" style="107" customWidth="1"/>
    <col min="18" max="16384" width="9.00390625" style="107" hidden="1" customWidth="1"/>
  </cols>
  <sheetData>
    <row r="1" spans="1:16" ht="16.5" customHeight="1">
      <c r="A1" s="485" t="s">
        <v>226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</row>
    <row r="2" spans="1:16" ht="16.5" customHeight="1">
      <c r="A2" s="485" t="s">
        <v>227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</row>
    <row r="3" spans="1:16" ht="16.5" customHeight="1">
      <c r="A3" s="495" t="str">
        <f>GÉNERO!A7</f>
        <v>AÑO ACADÉMICO 2013-2014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</row>
    <row r="4" spans="5:16" ht="14.25"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</row>
    <row r="5" spans="1:16" ht="14.25">
      <c r="A5" s="506" t="s">
        <v>228</v>
      </c>
      <c r="B5" s="517" t="s">
        <v>11</v>
      </c>
      <c r="C5" s="515" t="s">
        <v>323</v>
      </c>
      <c r="D5" s="515"/>
      <c r="E5" s="513" t="s">
        <v>229</v>
      </c>
      <c r="F5" s="513"/>
      <c r="G5" s="511" t="s">
        <v>130</v>
      </c>
      <c r="H5" s="511"/>
      <c r="I5" s="509" t="s">
        <v>208</v>
      </c>
      <c r="J5" s="509"/>
      <c r="K5" s="504" t="s">
        <v>230</v>
      </c>
      <c r="L5" s="504"/>
      <c r="M5" s="502" t="s">
        <v>344</v>
      </c>
      <c r="N5" s="502"/>
      <c r="O5" s="498" t="s">
        <v>137</v>
      </c>
      <c r="P5" s="499"/>
    </row>
    <row r="6" spans="1:16" ht="15" customHeight="1">
      <c r="A6" s="507"/>
      <c r="B6" s="518"/>
      <c r="C6" s="516"/>
      <c r="D6" s="516"/>
      <c r="E6" s="514"/>
      <c r="F6" s="514"/>
      <c r="G6" s="512"/>
      <c r="H6" s="512"/>
      <c r="I6" s="510"/>
      <c r="J6" s="510"/>
      <c r="K6" s="505"/>
      <c r="L6" s="505"/>
      <c r="M6" s="503"/>
      <c r="N6" s="503"/>
      <c r="O6" s="500"/>
      <c r="P6" s="501"/>
    </row>
    <row r="7" spans="1:16" ht="14.25">
      <c r="A7" s="508"/>
      <c r="B7" s="519"/>
      <c r="C7" s="215" t="s">
        <v>6</v>
      </c>
      <c r="D7" s="215" t="s">
        <v>7</v>
      </c>
      <c r="E7" s="216" t="s">
        <v>6</v>
      </c>
      <c r="F7" s="216" t="s">
        <v>7</v>
      </c>
      <c r="G7" s="217" t="s">
        <v>6</v>
      </c>
      <c r="H7" s="217" t="s">
        <v>7</v>
      </c>
      <c r="I7" s="218" t="s">
        <v>6</v>
      </c>
      <c r="J7" s="218" t="s">
        <v>7</v>
      </c>
      <c r="K7" s="219" t="s">
        <v>6</v>
      </c>
      <c r="L7" s="219" t="s">
        <v>7</v>
      </c>
      <c r="M7" s="220" t="s">
        <v>6</v>
      </c>
      <c r="N7" s="220" t="s">
        <v>7</v>
      </c>
      <c r="O7" s="221" t="s">
        <v>6</v>
      </c>
      <c r="P7" s="222" t="s">
        <v>7</v>
      </c>
    </row>
    <row r="8" spans="1:16" ht="14.25">
      <c r="A8" s="223"/>
      <c r="B8" s="224"/>
      <c r="C8" s="224"/>
      <c r="D8" s="224"/>
      <c r="E8" s="225"/>
      <c r="F8" s="225"/>
      <c r="G8" s="226"/>
      <c r="H8" s="226"/>
      <c r="I8" s="227"/>
      <c r="J8" s="227"/>
      <c r="K8" s="228"/>
      <c r="L8" s="228"/>
      <c r="M8" s="229"/>
      <c r="N8" s="229"/>
      <c r="O8" s="230"/>
      <c r="P8" s="231"/>
    </row>
    <row r="9" spans="1:16" ht="14.25">
      <c r="A9" s="223" t="s">
        <v>326</v>
      </c>
      <c r="B9" s="42">
        <f>SUM(C9:D9)</f>
        <v>1</v>
      </c>
      <c r="C9" s="43">
        <f>SUM(E9+G9+I9+K9+M9+O9)</f>
        <v>0</v>
      </c>
      <c r="D9" s="43">
        <f>SUM(F9+H9+J9+L9+N9+P9)</f>
        <v>1</v>
      </c>
      <c r="E9" s="35">
        <v>0</v>
      </c>
      <c r="F9" s="35">
        <v>0</v>
      </c>
      <c r="G9" s="36">
        <v>0</v>
      </c>
      <c r="H9" s="36">
        <v>0</v>
      </c>
      <c r="I9" s="37">
        <v>0</v>
      </c>
      <c r="J9" s="37">
        <v>0</v>
      </c>
      <c r="K9" s="38">
        <v>0</v>
      </c>
      <c r="L9" s="38">
        <v>0</v>
      </c>
      <c r="M9" s="39">
        <v>0</v>
      </c>
      <c r="N9" s="39">
        <v>0</v>
      </c>
      <c r="O9" s="40">
        <v>0</v>
      </c>
      <c r="P9" s="41">
        <v>1</v>
      </c>
    </row>
    <row r="10" spans="1:16" ht="14.25">
      <c r="A10" s="223" t="s">
        <v>141</v>
      </c>
      <c r="B10" s="42"/>
      <c r="C10" s="43"/>
      <c r="D10" s="43"/>
      <c r="E10" s="35"/>
      <c r="F10" s="35"/>
      <c r="G10" s="36"/>
      <c r="H10" s="36"/>
      <c r="I10" s="37"/>
      <c r="J10" s="37"/>
      <c r="K10" s="38"/>
      <c r="L10" s="38"/>
      <c r="M10" s="39"/>
      <c r="N10" s="39"/>
      <c r="O10" s="40"/>
      <c r="P10" s="41"/>
    </row>
    <row r="11" spans="1:16" ht="14.25">
      <c r="A11" s="223" t="s">
        <v>209</v>
      </c>
      <c r="B11" s="42">
        <f aca="true" t="shared" si="0" ref="B11:B29">SUM(C11:D11)</f>
        <v>35</v>
      </c>
      <c r="C11" s="43">
        <f>SUM(E11+G11+I11+K11+M11+O11)</f>
        <v>16</v>
      </c>
      <c r="D11" s="43">
        <f aca="true" t="shared" si="1" ref="D11:D29">SUM(F11+H11+J11+L11+N11+P11)</f>
        <v>19</v>
      </c>
      <c r="E11" s="35">
        <v>0</v>
      </c>
      <c r="F11" s="35">
        <v>0</v>
      </c>
      <c r="G11" s="36">
        <v>0</v>
      </c>
      <c r="H11" s="36">
        <v>1</v>
      </c>
      <c r="I11" s="37">
        <v>0</v>
      </c>
      <c r="J11" s="37">
        <v>0</v>
      </c>
      <c r="K11" s="38">
        <v>0</v>
      </c>
      <c r="L11" s="38">
        <v>0</v>
      </c>
      <c r="M11" s="39">
        <v>12</v>
      </c>
      <c r="N11" s="39">
        <v>14</v>
      </c>
      <c r="O11" s="40">
        <v>4</v>
      </c>
      <c r="P11" s="41">
        <v>4</v>
      </c>
    </row>
    <row r="12" spans="1:16" ht="14.25">
      <c r="A12" s="223" t="s">
        <v>141</v>
      </c>
      <c r="B12" s="42"/>
      <c r="C12" s="43"/>
      <c r="D12" s="43"/>
      <c r="E12" s="35"/>
      <c r="F12" s="35"/>
      <c r="G12" s="36"/>
      <c r="H12" s="36"/>
      <c r="I12" s="37"/>
      <c r="J12" s="37"/>
      <c r="K12" s="38"/>
      <c r="L12" s="38"/>
      <c r="M12" s="39"/>
      <c r="N12" s="39"/>
      <c r="O12" s="40"/>
      <c r="P12" s="41"/>
    </row>
    <row r="13" spans="1:16" ht="14.25">
      <c r="A13" s="223" t="s">
        <v>210</v>
      </c>
      <c r="B13" s="42">
        <f t="shared" si="0"/>
        <v>1</v>
      </c>
      <c r="C13" s="43">
        <f aca="true" t="shared" si="2" ref="C13:C29">SUM(E13+G13+I13+K13+M13+O13)</f>
        <v>0</v>
      </c>
      <c r="D13" s="43">
        <f t="shared" si="1"/>
        <v>1</v>
      </c>
      <c r="E13" s="35">
        <v>0</v>
      </c>
      <c r="F13" s="35">
        <v>0</v>
      </c>
      <c r="G13" s="36">
        <v>0</v>
      </c>
      <c r="H13" s="36">
        <v>0</v>
      </c>
      <c r="I13" s="37">
        <v>0</v>
      </c>
      <c r="J13" s="37">
        <v>0</v>
      </c>
      <c r="K13" s="38">
        <v>0</v>
      </c>
      <c r="L13" s="38">
        <v>0</v>
      </c>
      <c r="M13" s="39">
        <v>0</v>
      </c>
      <c r="N13" s="39">
        <v>1</v>
      </c>
      <c r="O13" s="40">
        <v>0</v>
      </c>
      <c r="P13" s="41">
        <v>0</v>
      </c>
    </row>
    <row r="14" spans="1:16" ht="14.25">
      <c r="A14" s="223" t="s">
        <v>141</v>
      </c>
      <c r="B14" s="42"/>
      <c r="C14" s="43"/>
      <c r="D14" s="43"/>
      <c r="E14" s="35"/>
      <c r="F14" s="35"/>
      <c r="G14" s="36"/>
      <c r="H14" s="36"/>
      <c r="I14" s="37"/>
      <c r="J14" s="37"/>
      <c r="K14" s="38"/>
      <c r="L14" s="38"/>
      <c r="M14" s="39"/>
      <c r="N14" s="39"/>
      <c r="O14" s="40"/>
      <c r="P14" s="41"/>
    </row>
    <row r="15" spans="1:16" ht="14.25">
      <c r="A15" s="223" t="s">
        <v>211</v>
      </c>
      <c r="B15" s="42">
        <f t="shared" si="0"/>
        <v>1</v>
      </c>
      <c r="C15" s="43">
        <f t="shared" si="2"/>
        <v>0</v>
      </c>
      <c r="D15" s="43">
        <f t="shared" si="1"/>
        <v>1</v>
      </c>
      <c r="E15" s="35">
        <v>0</v>
      </c>
      <c r="F15" s="35">
        <v>0</v>
      </c>
      <c r="G15" s="36">
        <v>0</v>
      </c>
      <c r="H15" s="36">
        <v>0</v>
      </c>
      <c r="I15" s="37">
        <v>0</v>
      </c>
      <c r="J15" s="37">
        <v>0</v>
      </c>
      <c r="K15" s="38">
        <v>0</v>
      </c>
      <c r="L15" s="38">
        <v>0</v>
      </c>
      <c r="M15" s="39">
        <v>0</v>
      </c>
      <c r="N15" s="39">
        <v>1</v>
      </c>
      <c r="O15" s="40">
        <v>0</v>
      </c>
      <c r="P15" s="41">
        <v>0</v>
      </c>
    </row>
    <row r="16" spans="1:16" ht="14.25">
      <c r="A16" s="223" t="s">
        <v>141</v>
      </c>
      <c r="B16" s="42"/>
      <c r="C16" s="43"/>
      <c r="D16" s="43"/>
      <c r="E16" s="35"/>
      <c r="F16" s="35"/>
      <c r="G16" s="36"/>
      <c r="H16" s="36"/>
      <c r="I16" s="37"/>
      <c r="J16" s="37"/>
      <c r="K16" s="38"/>
      <c r="L16" s="38"/>
      <c r="M16" s="39"/>
      <c r="N16" s="39"/>
      <c r="O16" s="40"/>
      <c r="P16" s="41"/>
    </row>
    <row r="17" spans="1:16" ht="14.25">
      <c r="A17" s="223" t="s">
        <v>305</v>
      </c>
      <c r="B17" s="42">
        <f t="shared" si="0"/>
        <v>1</v>
      </c>
      <c r="C17" s="43">
        <f t="shared" si="2"/>
        <v>0</v>
      </c>
      <c r="D17" s="43">
        <f t="shared" si="1"/>
        <v>1</v>
      </c>
      <c r="E17" s="35">
        <v>0</v>
      </c>
      <c r="F17" s="35">
        <v>0</v>
      </c>
      <c r="G17" s="36">
        <v>0</v>
      </c>
      <c r="H17" s="36">
        <v>0</v>
      </c>
      <c r="I17" s="37">
        <v>0</v>
      </c>
      <c r="J17" s="37">
        <v>0</v>
      </c>
      <c r="K17" s="38">
        <v>0</v>
      </c>
      <c r="L17" s="38">
        <v>0</v>
      </c>
      <c r="M17" s="39">
        <v>0</v>
      </c>
      <c r="N17" s="39">
        <v>0</v>
      </c>
      <c r="O17" s="40">
        <v>0</v>
      </c>
      <c r="P17" s="41">
        <v>1</v>
      </c>
    </row>
    <row r="18" spans="1:16" ht="14.25">
      <c r="A18" s="223"/>
      <c r="B18" s="42"/>
      <c r="C18" s="43"/>
      <c r="D18" s="43"/>
      <c r="E18" s="35"/>
      <c r="F18" s="35"/>
      <c r="G18" s="36"/>
      <c r="H18" s="36"/>
      <c r="I18" s="37"/>
      <c r="J18" s="37"/>
      <c r="K18" s="38"/>
      <c r="L18" s="38"/>
      <c r="M18" s="39"/>
      <c r="N18" s="39"/>
      <c r="O18" s="40"/>
      <c r="P18" s="41"/>
    </row>
    <row r="19" spans="1:16" ht="14.25">
      <c r="A19" s="223" t="s">
        <v>231</v>
      </c>
      <c r="B19" s="42">
        <f t="shared" si="0"/>
        <v>2</v>
      </c>
      <c r="C19" s="43">
        <f t="shared" si="2"/>
        <v>2</v>
      </c>
      <c r="D19" s="43">
        <f t="shared" si="1"/>
        <v>0</v>
      </c>
      <c r="E19" s="35">
        <v>0</v>
      </c>
      <c r="F19" s="35">
        <v>0</v>
      </c>
      <c r="G19" s="36">
        <v>0</v>
      </c>
      <c r="H19" s="36">
        <v>0</v>
      </c>
      <c r="I19" s="37">
        <v>1</v>
      </c>
      <c r="J19" s="37">
        <v>0</v>
      </c>
      <c r="K19" s="38">
        <v>0</v>
      </c>
      <c r="L19" s="38">
        <v>0</v>
      </c>
      <c r="M19" s="39">
        <v>1</v>
      </c>
      <c r="N19" s="39">
        <v>0</v>
      </c>
      <c r="O19" s="40">
        <v>0</v>
      </c>
      <c r="P19" s="41">
        <v>0</v>
      </c>
    </row>
    <row r="20" spans="1:16" ht="14.25">
      <c r="A20" s="223"/>
      <c r="B20" s="42"/>
      <c r="C20" s="43"/>
      <c r="D20" s="43"/>
      <c r="E20" s="35"/>
      <c r="F20" s="35"/>
      <c r="G20" s="36"/>
      <c r="H20" s="36"/>
      <c r="I20" s="37"/>
      <c r="J20" s="37"/>
      <c r="K20" s="38"/>
      <c r="L20" s="38"/>
      <c r="M20" s="39"/>
      <c r="N20" s="39"/>
      <c r="O20" s="40"/>
      <c r="P20" s="41"/>
    </row>
    <row r="21" spans="1:16" ht="14.25">
      <c r="A21" s="223" t="s">
        <v>327</v>
      </c>
      <c r="B21" s="42">
        <f t="shared" si="0"/>
        <v>1</v>
      </c>
      <c r="C21" s="43">
        <f t="shared" si="2"/>
        <v>0</v>
      </c>
      <c r="D21" s="43">
        <f t="shared" si="1"/>
        <v>1</v>
      </c>
      <c r="E21" s="35">
        <v>0</v>
      </c>
      <c r="F21" s="35">
        <v>0</v>
      </c>
      <c r="G21" s="36">
        <v>0</v>
      </c>
      <c r="H21" s="36">
        <v>0</v>
      </c>
      <c r="I21" s="37">
        <v>0</v>
      </c>
      <c r="J21" s="37">
        <v>0</v>
      </c>
      <c r="K21" s="38">
        <v>0</v>
      </c>
      <c r="L21" s="38">
        <v>0</v>
      </c>
      <c r="M21" s="39">
        <v>0</v>
      </c>
      <c r="N21" s="39">
        <v>1</v>
      </c>
      <c r="O21" s="40">
        <v>0</v>
      </c>
      <c r="P21" s="41">
        <v>0</v>
      </c>
    </row>
    <row r="22" spans="1:16" ht="14.25">
      <c r="A22" s="223" t="s">
        <v>141</v>
      </c>
      <c r="B22" s="42"/>
      <c r="C22" s="43"/>
      <c r="D22" s="43"/>
      <c r="E22" s="35"/>
      <c r="F22" s="35"/>
      <c r="G22" s="36"/>
      <c r="H22" s="36"/>
      <c r="I22" s="37"/>
      <c r="J22" s="37"/>
      <c r="K22" s="38"/>
      <c r="L22" s="38"/>
      <c r="M22" s="39"/>
      <c r="N22" s="39"/>
      <c r="O22" s="40"/>
      <c r="P22" s="41"/>
    </row>
    <row r="23" spans="1:16" ht="14.25">
      <c r="A23" s="223" t="s">
        <v>232</v>
      </c>
      <c r="B23" s="42">
        <f t="shared" si="0"/>
        <v>1</v>
      </c>
      <c r="C23" s="43">
        <f t="shared" si="2"/>
        <v>1</v>
      </c>
      <c r="D23" s="43">
        <f t="shared" si="1"/>
        <v>0</v>
      </c>
      <c r="E23" s="35">
        <v>0</v>
      </c>
      <c r="F23" s="35">
        <v>0</v>
      </c>
      <c r="G23" s="36">
        <v>0</v>
      </c>
      <c r="H23" s="36">
        <v>0</v>
      </c>
      <c r="I23" s="37">
        <v>0</v>
      </c>
      <c r="J23" s="37">
        <v>0</v>
      </c>
      <c r="K23" s="38">
        <v>0</v>
      </c>
      <c r="L23" s="38">
        <v>0</v>
      </c>
      <c r="M23" s="39">
        <v>1</v>
      </c>
      <c r="N23" s="39">
        <v>0</v>
      </c>
      <c r="O23" s="40">
        <v>0</v>
      </c>
      <c r="P23" s="41">
        <v>0</v>
      </c>
    </row>
    <row r="24" spans="1:16" ht="14.25">
      <c r="A24" s="223" t="s">
        <v>141</v>
      </c>
      <c r="B24" s="42"/>
      <c r="C24" s="43"/>
      <c r="D24" s="43"/>
      <c r="E24" s="35"/>
      <c r="F24" s="35"/>
      <c r="G24" s="36"/>
      <c r="H24" s="36"/>
      <c r="I24" s="37"/>
      <c r="J24" s="37"/>
      <c r="K24" s="38"/>
      <c r="L24" s="38"/>
      <c r="M24" s="39"/>
      <c r="N24" s="39"/>
      <c r="O24" s="40"/>
      <c r="P24" s="41"/>
    </row>
    <row r="25" spans="1:16" ht="14.25">
      <c r="A25" s="223" t="s">
        <v>233</v>
      </c>
      <c r="B25" s="42">
        <f t="shared" si="0"/>
        <v>7</v>
      </c>
      <c r="C25" s="43">
        <f t="shared" si="2"/>
        <v>3</v>
      </c>
      <c r="D25" s="43">
        <f t="shared" si="1"/>
        <v>4</v>
      </c>
      <c r="E25" s="35">
        <v>0</v>
      </c>
      <c r="F25" s="35">
        <v>0</v>
      </c>
      <c r="G25" s="36">
        <v>0</v>
      </c>
      <c r="H25" s="36">
        <v>0</v>
      </c>
      <c r="I25" s="37">
        <v>0</v>
      </c>
      <c r="J25" s="37">
        <v>0</v>
      </c>
      <c r="K25" s="38">
        <v>0</v>
      </c>
      <c r="L25" s="38">
        <v>0</v>
      </c>
      <c r="M25" s="39">
        <v>3</v>
      </c>
      <c r="N25" s="39">
        <v>3</v>
      </c>
      <c r="O25" s="40">
        <v>0</v>
      </c>
      <c r="P25" s="41">
        <v>1</v>
      </c>
    </row>
    <row r="26" spans="1:16" ht="14.25">
      <c r="A26" s="223" t="s">
        <v>141</v>
      </c>
      <c r="B26" s="42"/>
      <c r="C26" s="43"/>
      <c r="D26" s="43"/>
      <c r="E26" s="35"/>
      <c r="F26" s="35"/>
      <c r="G26" s="36"/>
      <c r="H26" s="36"/>
      <c r="I26" s="37"/>
      <c r="J26" s="37"/>
      <c r="K26" s="38"/>
      <c r="L26" s="38"/>
      <c r="M26" s="39"/>
      <c r="N26" s="39"/>
      <c r="O26" s="40"/>
      <c r="P26" s="41"/>
    </row>
    <row r="27" spans="1:16" ht="14.25">
      <c r="A27" s="232" t="s">
        <v>234</v>
      </c>
      <c r="B27" s="42">
        <f t="shared" si="0"/>
        <v>4</v>
      </c>
      <c r="C27" s="43">
        <f t="shared" si="2"/>
        <v>4</v>
      </c>
      <c r="D27" s="43">
        <f t="shared" si="1"/>
        <v>0</v>
      </c>
      <c r="E27" s="35">
        <v>0</v>
      </c>
      <c r="F27" s="35">
        <v>0</v>
      </c>
      <c r="G27" s="36">
        <v>0</v>
      </c>
      <c r="H27" s="36">
        <v>0</v>
      </c>
      <c r="I27" s="37">
        <v>1</v>
      </c>
      <c r="J27" s="37">
        <v>0</v>
      </c>
      <c r="K27" s="38">
        <v>1</v>
      </c>
      <c r="L27" s="38">
        <v>0</v>
      </c>
      <c r="M27" s="39">
        <v>2</v>
      </c>
      <c r="N27" s="39">
        <v>0</v>
      </c>
      <c r="O27" s="40">
        <v>0</v>
      </c>
      <c r="P27" s="41">
        <v>0</v>
      </c>
    </row>
    <row r="28" spans="1:16" ht="14.25">
      <c r="A28" s="223" t="s">
        <v>141</v>
      </c>
      <c r="B28" s="42"/>
      <c r="C28" s="43"/>
      <c r="D28" s="43"/>
      <c r="E28" s="35"/>
      <c r="F28" s="35"/>
      <c r="G28" s="36"/>
      <c r="H28" s="36"/>
      <c r="I28" s="37"/>
      <c r="J28" s="37"/>
      <c r="K28" s="38"/>
      <c r="L28" s="38"/>
      <c r="M28" s="39"/>
      <c r="N28" s="39"/>
      <c r="O28" s="40"/>
      <c r="P28" s="41"/>
    </row>
    <row r="29" spans="1:16" ht="14.25">
      <c r="A29" s="223" t="s">
        <v>328</v>
      </c>
      <c r="B29" s="42">
        <f t="shared" si="0"/>
        <v>1</v>
      </c>
      <c r="C29" s="43">
        <f t="shared" si="2"/>
        <v>0</v>
      </c>
      <c r="D29" s="43">
        <f t="shared" si="1"/>
        <v>1</v>
      </c>
      <c r="E29" s="35">
        <v>0</v>
      </c>
      <c r="F29" s="35">
        <v>0</v>
      </c>
      <c r="G29" s="36">
        <v>0</v>
      </c>
      <c r="H29" s="36">
        <v>0</v>
      </c>
      <c r="I29" s="37">
        <v>0</v>
      </c>
      <c r="J29" s="37">
        <v>1</v>
      </c>
      <c r="K29" s="38">
        <v>0</v>
      </c>
      <c r="L29" s="38">
        <v>0</v>
      </c>
      <c r="M29" s="39">
        <v>0</v>
      </c>
      <c r="N29" s="39">
        <v>0</v>
      </c>
      <c r="O29" s="40">
        <v>0</v>
      </c>
      <c r="P29" s="41">
        <v>0</v>
      </c>
    </row>
    <row r="30" spans="1:16" ht="14.25">
      <c r="A30" s="223"/>
      <c r="B30" s="233"/>
      <c r="C30" s="234"/>
      <c r="D30" s="234"/>
      <c r="E30" s="35"/>
      <c r="F30" s="35"/>
      <c r="G30" s="36"/>
      <c r="H30" s="36"/>
      <c r="I30" s="37"/>
      <c r="J30" s="37"/>
      <c r="K30" s="38"/>
      <c r="L30" s="38"/>
      <c r="M30" s="39"/>
      <c r="N30" s="39"/>
      <c r="O30" s="40"/>
      <c r="P30" s="41"/>
    </row>
    <row r="31" spans="1:16" ht="15.75" thickBot="1">
      <c r="A31" s="393" t="s">
        <v>11</v>
      </c>
      <c r="B31" s="361">
        <f>SUM(B29+B27+B25+B23+B21+B19+B17+B15+B13+B11+B9)</f>
        <v>55</v>
      </c>
      <c r="C31" s="439">
        <f aca="true" t="shared" si="3" ref="C31:P31">SUM(C29+C27+C25+C23+C21+C19+C17+C15+C13+C11+C9)</f>
        <v>26</v>
      </c>
      <c r="D31" s="439">
        <f t="shared" si="3"/>
        <v>29</v>
      </c>
      <c r="E31" s="440">
        <f t="shared" si="3"/>
        <v>0</v>
      </c>
      <c r="F31" s="440">
        <f t="shared" si="3"/>
        <v>0</v>
      </c>
      <c r="G31" s="441">
        <f t="shared" si="3"/>
        <v>0</v>
      </c>
      <c r="H31" s="441">
        <f t="shared" si="3"/>
        <v>1</v>
      </c>
      <c r="I31" s="355">
        <f t="shared" si="3"/>
        <v>2</v>
      </c>
      <c r="J31" s="355">
        <f t="shared" si="3"/>
        <v>1</v>
      </c>
      <c r="K31" s="442">
        <f t="shared" si="3"/>
        <v>1</v>
      </c>
      <c r="L31" s="442">
        <f t="shared" si="3"/>
        <v>0</v>
      </c>
      <c r="M31" s="443">
        <f t="shared" si="3"/>
        <v>19</v>
      </c>
      <c r="N31" s="443">
        <f t="shared" si="3"/>
        <v>20</v>
      </c>
      <c r="O31" s="444">
        <f t="shared" si="3"/>
        <v>4</v>
      </c>
      <c r="P31" s="444">
        <f t="shared" si="3"/>
        <v>7</v>
      </c>
    </row>
    <row r="32" spans="1:16" ht="15" thickTop="1">
      <c r="A32" s="235"/>
      <c r="B32" s="235"/>
      <c r="C32" s="235"/>
      <c r="D32" s="235"/>
      <c r="E32" s="180"/>
      <c r="F32" s="180"/>
      <c r="G32" s="180"/>
      <c r="H32" s="180"/>
      <c r="I32" s="180"/>
      <c r="J32" s="180"/>
      <c r="K32" s="180"/>
      <c r="L32" s="180"/>
      <c r="M32" s="236"/>
      <c r="N32" s="236"/>
      <c r="O32" s="236"/>
      <c r="P32" s="236"/>
    </row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 hidden="1"/>
    <row r="56" ht="14.25" hidden="1"/>
    <row r="57" ht="14.25" hidden="1"/>
    <row r="58" ht="14.25" hidden="1"/>
    <row r="59" ht="14.25" hidden="1"/>
  </sheetData>
  <sheetProtection password="E767" sheet="1" objects="1" scenarios="1" formatCells="0" formatColumns="0" insertRows="0"/>
  <mergeCells count="12">
    <mergeCell ref="C5:D6"/>
    <mergeCell ref="B5:B7"/>
    <mergeCell ref="A3:P3"/>
    <mergeCell ref="A1:P1"/>
    <mergeCell ref="A2:P2"/>
    <mergeCell ref="O5:P6"/>
    <mergeCell ref="M5:N6"/>
    <mergeCell ref="K5:L6"/>
    <mergeCell ref="A5:A7"/>
    <mergeCell ref="I5:J6"/>
    <mergeCell ref="G5:H6"/>
    <mergeCell ref="E5:F6"/>
  </mergeCells>
  <printOptions horizontalCentered="1"/>
  <pageMargins left="0.5905511811023623" right="0.5905511811023623" top="0.5511811023622047" bottom="0.5511811023622047" header="0.31496062992125984" footer="0.31496062992125984"/>
  <pageSetup fitToHeight="0" fitToWidth="1" horizontalDpi="600" verticalDpi="600" orientation="portrait" scale="89" r:id="rId2"/>
  <headerFooter alignWithMargins="0">
    <oddFooter xml:space="preserve">&amp;C&amp;P+22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6"/>
  <sheetViews>
    <sheetView view="pageLayout" zoomScaleNormal="90" zoomScaleSheetLayoutView="100" workbookViewId="0" topLeftCell="A247">
      <selection activeCell="L251" sqref="L251:M251"/>
    </sheetView>
  </sheetViews>
  <sheetFormatPr defaultColWidth="0" defaultRowHeight="15" zeroHeight="1"/>
  <cols>
    <col min="1" max="1" width="36.375" style="97" customWidth="1"/>
    <col min="2" max="2" width="7.375" style="97" customWidth="1"/>
    <col min="3" max="3" width="6.00390625" style="97" customWidth="1"/>
    <col min="4" max="4" width="5.625" style="97" customWidth="1"/>
    <col min="5" max="5" width="7.375" style="97" customWidth="1"/>
    <col min="6" max="6" width="5.375" style="97" customWidth="1"/>
    <col min="7" max="7" width="5.875" style="97" customWidth="1"/>
    <col min="8" max="8" width="7.375" style="97" customWidth="1"/>
    <col min="9" max="9" width="5.625" style="97" customWidth="1"/>
    <col min="10" max="10" width="5.50390625" style="97" customWidth="1"/>
    <col min="11" max="11" width="7.375" style="97" customWidth="1"/>
    <col min="12" max="13" width="5.375" style="97" customWidth="1"/>
    <col min="14" max="14" width="9.375" style="97" hidden="1" customWidth="1"/>
    <col min="15" max="16384" width="9.00390625" style="97" hidden="1" customWidth="1"/>
  </cols>
  <sheetData>
    <row r="1" spans="1:13" s="73" customFormat="1" ht="21">
      <c r="A1" s="485" t="s">
        <v>226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</row>
    <row r="2" spans="1:13" s="73" customFormat="1" ht="21">
      <c r="A2" s="485" t="str">
        <f>GÉNERO!A7</f>
        <v>AÑO ACADÉMICO 2013-2014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</row>
    <row r="3" s="72" customFormat="1" ht="6.75" customHeight="1"/>
    <row r="4" spans="1:13" s="72" customFormat="1" ht="16.5">
      <c r="A4" s="73"/>
      <c r="B4" s="363" t="s">
        <v>290</v>
      </c>
      <c r="C4" s="363"/>
      <c r="D4" s="363"/>
      <c r="E4" s="364" t="s">
        <v>298</v>
      </c>
      <c r="F4" s="364"/>
      <c r="G4" s="364"/>
      <c r="H4" s="365" t="s">
        <v>299</v>
      </c>
      <c r="I4" s="365"/>
      <c r="J4" s="365"/>
      <c r="K4" s="366" t="s">
        <v>300</v>
      </c>
      <c r="L4" s="367"/>
      <c r="M4" s="367"/>
    </row>
    <row r="5" spans="1:13" s="72" customFormat="1" ht="16.5">
      <c r="A5" s="73"/>
      <c r="B5" s="363" t="s">
        <v>324</v>
      </c>
      <c r="C5" s="363"/>
      <c r="D5" s="363"/>
      <c r="E5" s="364">
        <v>2013</v>
      </c>
      <c r="F5" s="364"/>
      <c r="G5" s="364"/>
      <c r="H5" s="365">
        <v>2013</v>
      </c>
      <c r="I5" s="365"/>
      <c r="J5" s="365"/>
      <c r="K5" s="366">
        <v>2014</v>
      </c>
      <c r="L5" s="367"/>
      <c r="M5" s="367"/>
    </row>
    <row r="6" spans="1:13" s="72" customFormat="1" ht="16.5">
      <c r="A6" s="73"/>
      <c r="B6" s="368" t="s">
        <v>11</v>
      </c>
      <c r="C6" s="369" t="s">
        <v>6</v>
      </c>
      <c r="D6" s="369" t="s">
        <v>7</v>
      </c>
      <c r="E6" s="370" t="s">
        <v>11</v>
      </c>
      <c r="F6" s="371" t="s">
        <v>6</v>
      </c>
      <c r="G6" s="371" t="s">
        <v>7</v>
      </c>
      <c r="H6" s="372" t="s">
        <v>11</v>
      </c>
      <c r="I6" s="373" t="s">
        <v>6</v>
      </c>
      <c r="J6" s="373" t="s">
        <v>7</v>
      </c>
      <c r="K6" s="374" t="s">
        <v>11</v>
      </c>
      <c r="L6" s="375" t="s">
        <v>6</v>
      </c>
      <c r="M6" s="375" t="s">
        <v>7</v>
      </c>
    </row>
    <row r="7" spans="1:13" s="72" customFormat="1" ht="16.5">
      <c r="A7" s="362" t="s">
        <v>341</v>
      </c>
      <c r="B7" s="445">
        <f>C7+D7</f>
        <v>50</v>
      </c>
      <c r="C7" s="446">
        <f>C191+C205+C215+C222+C240</f>
        <v>23</v>
      </c>
      <c r="D7" s="446">
        <f>D191+D205+D215+D222+D240</f>
        <v>27</v>
      </c>
      <c r="E7" s="445">
        <f>F7+G7</f>
        <v>13</v>
      </c>
      <c r="F7" s="446">
        <f>F191+F205+F215+F222+F240</f>
        <v>7</v>
      </c>
      <c r="G7" s="446">
        <f>G191+G205+G215+G222+G240</f>
        <v>6</v>
      </c>
      <c r="H7" s="445">
        <f>I7+J7</f>
        <v>19</v>
      </c>
      <c r="I7" s="446">
        <f>I191+I205+I215+I222+I240</f>
        <v>8</v>
      </c>
      <c r="J7" s="446">
        <f>J191+J205+J215+J222+J240</f>
        <v>11</v>
      </c>
      <c r="K7" s="445">
        <f>L7+M7</f>
        <v>18</v>
      </c>
      <c r="L7" s="446">
        <f>L191+L205+L215+L222+L240</f>
        <v>8</v>
      </c>
      <c r="M7" s="446">
        <f>M191+M205+M215+M222+M240</f>
        <v>10</v>
      </c>
    </row>
    <row r="8" spans="1:13" s="72" customFormat="1" ht="16.5">
      <c r="A8" s="362" t="s">
        <v>339</v>
      </c>
      <c r="B8" s="445">
        <f>SUM(C8+D8)</f>
        <v>5</v>
      </c>
      <c r="C8" s="446">
        <f>SUM(C28+C38+C54+C78+C91)</f>
        <v>3</v>
      </c>
      <c r="D8" s="446">
        <f>SUM(D28+D38+D54+D78+D91)</f>
        <v>2</v>
      </c>
      <c r="E8" s="445">
        <f>SUM(F8+G8)</f>
        <v>0</v>
      </c>
      <c r="F8" s="446">
        <f>SUM(F28+F38+F54+F78+F91)</f>
        <v>0</v>
      </c>
      <c r="G8" s="446">
        <f>SUM(G28+G38+G54+G78+G91)</f>
        <v>0</v>
      </c>
      <c r="H8" s="445">
        <f>SUM(I8+J8)</f>
        <v>2</v>
      </c>
      <c r="I8" s="446">
        <f>SUM(I28+I38+I54+I78+I91)</f>
        <v>1</v>
      </c>
      <c r="J8" s="446">
        <f>SUM(J28+J38+J54+J78+J91)</f>
        <v>1</v>
      </c>
      <c r="K8" s="445">
        <f>SUM(L8+M8)</f>
        <v>3</v>
      </c>
      <c r="L8" s="446">
        <f>SUM(L28+L38+L54+L78+L91)</f>
        <v>2</v>
      </c>
      <c r="M8" s="446">
        <f>SUM(M28+M38+M54+M78+M91)</f>
        <v>1</v>
      </c>
    </row>
    <row r="9" spans="1:13" s="72" customFormat="1" ht="17.25" thickBot="1">
      <c r="A9" s="384" t="s">
        <v>236</v>
      </c>
      <c r="B9" s="385">
        <f aca="true" t="shared" si="0" ref="B9:M9">SUM(B7:B8)</f>
        <v>55</v>
      </c>
      <c r="C9" s="386">
        <f t="shared" si="0"/>
        <v>26</v>
      </c>
      <c r="D9" s="386">
        <f t="shared" si="0"/>
        <v>29</v>
      </c>
      <c r="E9" s="387">
        <f t="shared" si="0"/>
        <v>13</v>
      </c>
      <c r="F9" s="388">
        <f t="shared" si="0"/>
        <v>7</v>
      </c>
      <c r="G9" s="388">
        <f t="shared" si="0"/>
        <v>6</v>
      </c>
      <c r="H9" s="389">
        <f t="shared" si="0"/>
        <v>21</v>
      </c>
      <c r="I9" s="390">
        <f t="shared" si="0"/>
        <v>9</v>
      </c>
      <c r="J9" s="390">
        <f t="shared" si="0"/>
        <v>12</v>
      </c>
      <c r="K9" s="391">
        <f t="shared" si="0"/>
        <v>21</v>
      </c>
      <c r="L9" s="392">
        <f t="shared" si="0"/>
        <v>10</v>
      </c>
      <c r="M9" s="392">
        <f t="shared" si="0"/>
        <v>11</v>
      </c>
    </row>
    <row r="10" s="72" customFormat="1" ht="8.25" customHeight="1" thickTop="1"/>
    <row r="11" spans="1:13" s="73" customFormat="1" ht="19.5" thickBot="1">
      <c r="A11" s="489" t="s">
        <v>337</v>
      </c>
      <c r="B11" s="489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</row>
    <row r="12" spans="1:13" s="72" customFormat="1" ht="15.75" thickTop="1">
      <c r="A12" s="465" t="s">
        <v>386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</row>
    <row r="13" spans="2:13" s="72" customFormat="1" ht="14.25">
      <c r="B13" s="157" t="s">
        <v>16</v>
      </c>
      <c r="C13" s="157"/>
      <c r="D13" s="157"/>
      <c r="E13" s="248" t="s">
        <v>4</v>
      </c>
      <c r="F13" s="248"/>
      <c r="G13" s="248"/>
      <c r="H13" s="249" t="s">
        <v>12</v>
      </c>
      <c r="I13" s="249"/>
      <c r="J13" s="249"/>
      <c r="K13" s="250" t="s">
        <v>5</v>
      </c>
      <c r="L13" s="250"/>
      <c r="M13" s="251"/>
    </row>
    <row r="14" spans="2:13" s="72" customFormat="1" ht="14.25">
      <c r="B14" s="157" t="str">
        <f>$B$5</f>
        <v>2013-2014</v>
      </c>
      <c r="C14" s="157"/>
      <c r="D14" s="157"/>
      <c r="E14" s="248">
        <f>$E$5</f>
        <v>2013</v>
      </c>
      <c r="F14" s="248"/>
      <c r="G14" s="248"/>
      <c r="H14" s="249">
        <f>$H$5</f>
        <v>2013</v>
      </c>
      <c r="I14" s="249"/>
      <c r="J14" s="249"/>
      <c r="K14" s="250">
        <f>$K$5</f>
        <v>2014</v>
      </c>
      <c r="L14" s="250"/>
      <c r="M14" s="251"/>
    </row>
    <row r="15" spans="2:13" s="72" customFormat="1" ht="14.25">
      <c r="B15" s="159" t="s">
        <v>11</v>
      </c>
      <c r="C15" s="252" t="s">
        <v>6</v>
      </c>
      <c r="D15" s="252" t="s">
        <v>7</v>
      </c>
      <c r="E15" s="253" t="s">
        <v>11</v>
      </c>
      <c r="F15" s="145" t="s">
        <v>6</v>
      </c>
      <c r="G15" s="145" t="s">
        <v>7</v>
      </c>
      <c r="H15" s="254" t="s">
        <v>11</v>
      </c>
      <c r="I15" s="146" t="s">
        <v>6</v>
      </c>
      <c r="J15" s="146" t="s">
        <v>7</v>
      </c>
      <c r="K15" s="255" t="s">
        <v>11</v>
      </c>
      <c r="L15" s="131" t="s">
        <v>6</v>
      </c>
      <c r="M15" s="131" t="s">
        <v>7</v>
      </c>
    </row>
    <row r="16" spans="1:14" s="72" customFormat="1" ht="16.5">
      <c r="A16" s="526" t="s">
        <v>237</v>
      </c>
      <c r="B16" s="527"/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8"/>
      <c r="N16" s="87"/>
    </row>
    <row r="17" spans="1:14" s="72" customFormat="1" ht="15">
      <c r="A17" s="238" t="s">
        <v>238</v>
      </c>
      <c r="B17" s="256">
        <f>C17+D17</f>
        <v>0</v>
      </c>
      <c r="C17" s="257">
        <f>SUM(F17,I17,L17)</f>
        <v>0</v>
      </c>
      <c r="D17" s="257">
        <f>SUM(G17,J17,M17)</f>
        <v>0</v>
      </c>
      <c r="E17" s="258">
        <f>F17+G17</f>
        <v>0</v>
      </c>
      <c r="F17" s="27">
        <v>0</v>
      </c>
      <c r="G17" s="27">
        <v>0</v>
      </c>
      <c r="H17" s="259">
        <f>I17+J17</f>
        <v>0</v>
      </c>
      <c r="I17" s="28">
        <v>0</v>
      </c>
      <c r="J17" s="28">
        <v>0</v>
      </c>
      <c r="K17" s="260">
        <f>L17+M17</f>
        <v>0</v>
      </c>
      <c r="L17" s="29">
        <v>0</v>
      </c>
      <c r="M17" s="29">
        <v>0</v>
      </c>
      <c r="N17" s="87"/>
    </row>
    <row r="18" spans="1:14" s="72" customFormat="1" ht="15">
      <c r="A18" s="238" t="s">
        <v>124</v>
      </c>
      <c r="B18" s="256">
        <f aca="true" t="shared" si="1" ref="B18:B27">C18+D18</f>
        <v>0</v>
      </c>
      <c r="C18" s="257">
        <f aca="true" t="shared" si="2" ref="C18:C27">SUM(F18,I18,L18)</f>
        <v>0</v>
      </c>
      <c r="D18" s="257">
        <f aca="true" t="shared" si="3" ref="D18:D27">SUM(G18,J18,M18)</f>
        <v>0</v>
      </c>
      <c r="E18" s="258">
        <f aca="true" t="shared" si="4" ref="E18:E27">F18+G18</f>
        <v>0</v>
      </c>
      <c r="F18" s="27">
        <v>0</v>
      </c>
      <c r="G18" s="27">
        <v>0</v>
      </c>
      <c r="H18" s="259">
        <f aca="true" t="shared" si="5" ref="H18:H27">I18+J18</f>
        <v>0</v>
      </c>
      <c r="I18" s="28">
        <v>0</v>
      </c>
      <c r="J18" s="28">
        <v>0</v>
      </c>
      <c r="K18" s="260">
        <f aca="true" t="shared" si="6" ref="K18:K27">L18+M18</f>
        <v>0</v>
      </c>
      <c r="L18" s="29">
        <v>0</v>
      </c>
      <c r="M18" s="29">
        <v>0</v>
      </c>
      <c r="N18" s="87"/>
    </row>
    <row r="19" spans="1:14" s="72" customFormat="1" ht="15">
      <c r="A19" s="238" t="s">
        <v>128</v>
      </c>
      <c r="B19" s="256">
        <f t="shared" si="1"/>
        <v>0</v>
      </c>
      <c r="C19" s="257">
        <f t="shared" si="2"/>
        <v>0</v>
      </c>
      <c r="D19" s="257">
        <f t="shared" si="3"/>
        <v>0</v>
      </c>
      <c r="E19" s="258">
        <f t="shared" si="4"/>
        <v>0</v>
      </c>
      <c r="F19" s="27">
        <v>0</v>
      </c>
      <c r="G19" s="27">
        <v>0</v>
      </c>
      <c r="H19" s="259">
        <f t="shared" si="5"/>
        <v>0</v>
      </c>
      <c r="I19" s="28">
        <v>0</v>
      </c>
      <c r="J19" s="28">
        <v>0</v>
      </c>
      <c r="K19" s="260">
        <f t="shared" si="6"/>
        <v>0</v>
      </c>
      <c r="L19" s="29">
        <v>0</v>
      </c>
      <c r="M19" s="29">
        <v>0</v>
      </c>
      <c r="N19" s="87"/>
    </row>
    <row r="20" spans="1:14" s="72" customFormat="1" ht="15">
      <c r="A20" s="238" t="s">
        <v>319</v>
      </c>
      <c r="B20" s="256">
        <f t="shared" si="1"/>
        <v>0</v>
      </c>
      <c r="C20" s="257">
        <f t="shared" si="2"/>
        <v>0</v>
      </c>
      <c r="D20" s="257">
        <f t="shared" si="3"/>
        <v>0</v>
      </c>
      <c r="E20" s="258">
        <f t="shared" si="4"/>
        <v>0</v>
      </c>
      <c r="F20" s="27">
        <v>0</v>
      </c>
      <c r="G20" s="27">
        <v>0</v>
      </c>
      <c r="H20" s="259">
        <f t="shared" si="5"/>
        <v>0</v>
      </c>
      <c r="I20" s="28">
        <v>0</v>
      </c>
      <c r="J20" s="28">
        <v>0</v>
      </c>
      <c r="K20" s="260">
        <f t="shared" si="6"/>
        <v>0</v>
      </c>
      <c r="L20" s="29">
        <v>0</v>
      </c>
      <c r="M20" s="29">
        <v>0</v>
      </c>
      <c r="N20" s="87"/>
    </row>
    <row r="21" spans="1:14" s="72" customFormat="1" ht="15">
      <c r="A21" s="238" t="s">
        <v>239</v>
      </c>
      <c r="B21" s="256">
        <f t="shared" si="1"/>
        <v>0</v>
      </c>
      <c r="C21" s="257">
        <f t="shared" si="2"/>
        <v>0</v>
      </c>
      <c r="D21" s="257">
        <f t="shared" si="3"/>
        <v>0</v>
      </c>
      <c r="E21" s="258">
        <f t="shared" si="4"/>
        <v>0</v>
      </c>
      <c r="F21" s="27">
        <v>0</v>
      </c>
      <c r="G21" s="27">
        <v>0</v>
      </c>
      <c r="H21" s="259">
        <f t="shared" si="5"/>
        <v>0</v>
      </c>
      <c r="I21" s="28">
        <v>0</v>
      </c>
      <c r="J21" s="28">
        <v>0</v>
      </c>
      <c r="K21" s="260">
        <f t="shared" si="6"/>
        <v>0</v>
      </c>
      <c r="L21" s="29">
        <v>0</v>
      </c>
      <c r="M21" s="29">
        <v>0</v>
      </c>
      <c r="N21" s="87"/>
    </row>
    <row r="22" spans="1:14" s="72" customFormat="1" ht="15">
      <c r="A22" s="238" t="s">
        <v>240</v>
      </c>
      <c r="B22" s="256">
        <f t="shared" si="1"/>
        <v>0</v>
      </c>
      <c r="C22" s="257">
        <f t="shared" si="2"/>
        <v>0</v>
      </c>
      <c r="D22" s="257">
        <f t="shared" si="3"/>
        <v>0</v>
      </c>
      <c r="E22" s="258">
        <f t="shared" si="4"/>
        <v>0</v>
      </c>
      <c r="F22" s="27">
        <v>0</v>
      </c>
      <c r="G22" s="27">
        <v>0</v>
      </c>
      <c r="H22" s="259">
        <f t="shared" si="5"/>
        <v>0</v>
      </c>
      <c r="I22" s="28">
        <v>0</v>
      </c>
      <c r="J22" s="28">
        <v>0</v>
      </c>
      <c r="K22" s="260">
        <f t="shared" si="6"/>
        <v>0</v>
      </c>
      <c r="L22" s="29">
        <v>0</v>
      </c>
      <c r="M22" s="29">
        <v>0</v>
      </c>
      <c r="N22" s="87"/>
    </row>
    <row r="23" spans="1:14" s="72" customFormat="1" ht="15">
      <c r="A23" s="238" t="s">
        <v>241</v>
      </c>
      <c r="B23" s="256">
        <f t="shared" si="1"/>
        <v>0</v>
      </c>
      <c r="C23" s="257">
        <f t="shared" si="2"/>
        <v>0</v>
      </c>
      <c r="D23" s="257">
        <f t="shared" si="3"/>
        <v>0</v>
      </c>
      <c r="E23" s="258">
        <f t="shared" si="4"/>
        <v>0</v>
      </c>
      <c r="F23" s="27">
        <v>0</v>
      </c>
      <c r="G23" s="27">
        <v>0</v>
      </c>
      <c r="H23" s="259">
        <f t="shared" si="5"/>
        <v>0</v>
      </c>
      <c r="I23" s="28">
        <v>0</v>
      </c>
      <c r="J23" s="28">
        <v>0</v>
      </c>
      <c r="K23" s="260">
        <f t="shared" si="6"/>
        <v>0</v>
      </c>
      <c r="L23" s="29">
        <v>0</v>
      </c>
      <c r="M23" s="29">
        <v>0</v>
      </c>
      <c r="N23" s="87"/>
    </row>
    <row r="24" spans="1:14" s="72" customFormat="1" ht="15">
      <c r="A24" s="238" t="s">
        <v>126</v>
      </c>
      <c r="B24" s="256">
        <f t="shared" si="1"/>
        <v>0</v>
      </c>
      <c r="C24" s="257">
        <f t="shared" si="2"/>
        <v>0</v>
      </c>
      <c r="D24" s="257">
        <f t="shared" si="3"/>
        <v>0</v>
      </c>
      <c r="E24" s="258">
        <f t="shared" si="4"/>
        <v>0</v>
      </c>
      <c r="F24" s="27">
        <v>0</v>
      </c>
      <c r="G24" s="27">
        <v>0</v>
      </c>
      <c r="H24" s="259">
        <f t="shared" si="5"/>
        <v>0</v>
      </c>
      <c r="I24" s="28">
        <v>0</v>
      </c>
      <c r="J24" s="28">
        <v>0</v>
      </c>
      <c r="K24" s="260">
        <f t="shared" si="6"/>
        <v>0</v>
      </c>
      <c r="L24" s="29">
        <v>0</v>
      </c>
      <c r="M24" s="29">
        <v>0</v>
      </c>
      <c r="N24" s="87"/>
    </row>
    <row r="25" spans="1:14" s="72" customFormat="1" ht="15">
      <c r="A25" s="238" t="s">
        <v>127</v>
      </c>
      <c r="B25" s="256">
        <f t="shared" si="1"/>
        <v>0</v>
      </c>
      <c r="C25" s="257">
        <f t="shared" si="2"/>
        <v>0</v>
      </c>
      <c r="D25" s="257">
        <f t="shared" si="3"/>
        <v>0</v>
      </c>
      <c r="E25" s="258">
        <f t="shared" si="4"/>
        <v>0</v>
      </c>
      <c r="F25" s="27">
        <v>0</v>
      </c>
      <c r="G25" s="27">
        <v>0</v>
      </c>
      <c r="H25" s="259">
        <f t="shared" si="5"/>
        <v>0</v>
      </c>
      <c r="I25" s="28">
        <v>0</v>
      </c>
      <c r="J25" s="28">
        <v>0</v>
      </c>
      <c r="K25" s="260">
        <f t="shared" si="6"/>
        <v>0</v>
      </c>
      <c r="L25" s="29">
        <v>0</v>
      </c>
      <c r="M25" s="29">
        <v>0</v>
      </c>
      <c r="N25" s="87"/>
    </row>
    <row r="26" spans="1:14" s="72" customFormat="1" ht="15">
      <c r="A26" s="238" t="s">
        <v>320</v>
      </c>
      <c r="B26" s="256">
        <f t="shared" si="1"/>
        <v>0</v>
      </c>
      <c r="C26" s="257">
        <f t="shared" si="2"/>
        <v>0</v>
      </c>
      <c r="D26" s="257">
        <f t="shared" si="3"/>
        <v>0</v>
      </c>
      <c r="E26" s="258">
        <f t="shared" si="4"/>
        <v>0</v>
      </c>
      <c r="F26" s="27">
        <v>0</v>
      </c>
      <c r="G26" s="27">
        <v>0</v>
      </c>
      <c r="H26" s="259">
        <f t="shared" si="5"/>
        <v>0</v>
      </c>
      <c r="I26" s="28">
        <v>0</v>
      </c>
      <c r="J26" s="28">
        <v>0</v>
      </c>
      <c r="K26" s="260">
        <f t="shared" si="6"/>
        <v>0</v>
      </c>
      <c r="L26" s="29">
        <v>0</v>
      </c>
      <c r="M26" s="29">
        <v>0</v>
      </c>
      <c r="N26" s="87"/>
    </row>
    <row r="27" spans="1:14" s="72" customFormat="1" ht="15">
      <c r="A27" s="238" t="s">
        <v>242</v>
      </c>
      <c r="B27" s="256">
        <f t="shared" si="1"/>
        <v>0</v>
      </c>
      <c r="C27" s="257">
        <f t="shared" si="2"/>
        <v>0</v>
      </c>
      <c r="D27" s="257">
        <f t="shared" si="3"/>
        <v>0</v>
      </c>
      <c r="E27" s="258">
        <f t="shared" si="4"/>
        <v>0</v>
      </c>
      <c r="F27" s="27">
        <v>0</v>
      </c>
      <c r="G27" s="27">
        <v>0</v>
      </c>
      <c r="H27" s="259">
        <f t="shared" si="5"/>
        <v>0</v>
      </c>
      <c r="I27" s="28">
        <v>0</v>
      </c>
      <c r="J27" s="28">
        <v>0</v>
      </c>
      <c r="K27" s="260">
        <f t="shared" si="6"/>
        <v>0</v>
      </c>
      <c r="L27" s="29">
        <v>0</v>
      </c>
      <c r="M27" s="29">
        <v>0</v>
      </c>
      <c r="N27" s="87"/>
    </row>
    <row r="28" spans="1:14" s="72" customFormat="1" ht="15.75" thickBot="1">
      <c r="A28" s="447" t="s">
        <v>332</v>
      </c>
      <c r="B28" s="448">
        <f>SUM(B17:B27)</f>
        <v>0</v>
      </c>
      <c r="C28" s="448">
        <f aca="true" t="shared" si="7" ref="C28:M28">SUM(C17:C27)</f>
        <v>0</v>
      </c>
      <c r="D28" s="448">
        <f t="shared" si="7"/>
        <v>0</v>
      </c>
      <c r="E28" s="449">
        <f>SUM(E17:E27)</f>
        <v>0</v>
      </c>
      <c r="F28" s="449">
        <f>SUM(F17:F27)</f>
        <v>0</v>
      </c>
      <c r="G28" s="449">
        <f t="shared" si="7"/>
        <v>0</v>
      </c>
      <c r="H28" s="450">
        <f>SUM(H17:H27)</f>
        <v>0</v>
      </c>
      <c r="I28" s="450">
        <f t="shared" si="7"/>
        <v>0</v>
      </c>
      <c r="J28" s="450">
        <f t="shared" si="7"/>
        <v>0</v>
      </c>
      <c r="K28" s="451">
        <f>SUM(K17:K27)</f>
        <v>0</v>
      </c>
      <c r="L28" s="451">
        <f t="shared" si="7"/>
        <v>0</v>
      </c>
      <c r="M28" s="451">
        <f t="shared" si="7"/>
        <v>0</v>
      </c>
      <c r="N28" s="87"/>
    </row>
    <row r="29" spans="1:14" s="72" customFormat="1" ht="15.75" thickTop="1">
      <c r="A29" s="92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87"/>
    </row>
    <row r="30" spans="1:14" s="72" customFormat="1" ht="16.5">
      <c r="A30" s="526" t="s">
        <v>243</v>
      </c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8"/>
      <c r="N30" s="87"/>
    </row>
    <row r="31" spans="1:14" s="72" customFormat="1" ht="15">
      <c r="A31" s="177" t="s">
        <v>312</v>
      </c>
      <c r="B31" s="256">
        <f>C31+D31</f>
        <v>0</v>
      </c>
      <c r="C31" s="257">
        <f>SUM(F31,I31,L31)</f>
        <v>0</v>
      </c>
      <c r="D31" s="257">
        <f>SUM(G31,J31,M31)</f>
        <v>0</v>
      </c>
      <c r="E31" s="258">
        <f>F31+G31</f>
        <v>0</v>
      </c>
      <c r="F31" s="27">
        <v>0</v>
      </c>
      <c r="G31" s="27">
        <v>0</v>
      </c>
      <c r="H31" s="259">
        <f>I31+J31</f>
        <v>0</v>
      </c>
      <c r="I31" s="28">
        <v>0</v>
      </c>
      <c r="J31" s="28">
        <v>0</v>
      </c>
      <c r="K31" s="260">
        <f>SUM(L31:M31)</f>
        <v>0</v>
      </c>
      <c r="L31" s="29">
        <v>0</v>
      </c>
      <c r="M31" s="29">
        <v>0</v>
      </c>
      <c r="N31" s="87"/>
    </row>
    <row r="32" spans="1:14" s="72" customFormat="1" ht="15">
      <c r="A32" s="238" t="s">
        <v>131</v>
      </c>
      <c r="B32" s="256">
        <f aca="true" t="shared" si="8" ref="B32:B37">C32+D32</f>
        <v>0</v>
      </c>
      <c r="C32" s="257">
        <f aca="true" t="shared" si="9" ref="C32:C37">SUM(F32,I32,L32)</f>
        <v>0</v>
      </c>
      <c r="D32" s="257">
        <f aca="true" t="shared" si="10" ref="D32:D37">SUM(G32,J32,M32)</f>
        <v>0</v>
      </c>
      <c r="E32" s="258">
        <f aca="true" t="shared" si="11" ref="E32:E37">F32+G32</f>
        <v>0</v>
      </c>
      <c r="F32" s="27">
        <v>0</v>
      </c>
      <c r="G32" s="27">
        <v>0</v>
      </c>
      <c r="H32" s="259">
        <f aca="true" t="shared" si="12" ref="H32:H37">I32+J32</f>
        <v>0</v>
      </c>
      <c r="I32" s="28">
        <v>0</v>
      </c>
      <c r="J32" s="28">
        <v>0</v>
      </c>
      <c r="K32" s="260">
        <f aca="true" t="shared" si="13" ref="K32:K37">SUM(L32:M32)</f>
        <v>0</v>
      </c>
      <c r="L32" s="29">
        <v>0</v>
      </c>
      <c r="M32" s="29">
        <v>0</v>
      </c>
      <c r="N32" s="87"/>
    </row>
    <row r="33" spans="1:14" s="72" customFormat="1" ht="15">
      <c r="A33" s="177" t="s">
        <v>132</v>
      </c>
      <c r="B33" s="256">
        <f t="shared" si="8"/>
        <v>0</v>
      </c>
      <c r="C33" s="257">
        <f t="shared" si="9"/>
        <v>0</v>
      </c>
      <c r="D33" s="257">
        <f t="shared" si="10"/>
        <v>0</v>
      </c>
      <c r="E33" s="258">
        <f t="shared" si="11"/>
        <v>0</v>
      </c>
      <c r="F33" s="27">
        <v>0</v>
      </c>
      <c r="G33" s="27">
        <v>0</v>
      </c>
      <c r="H33" s="259">
        <f t="shared" si="12"/>
        <v>0</v>
      </c>
      <c r="I33" s="28">
        <v>0</v>
      </c>
      <c r="J33" s="28">
        <v>0</v>
      </c>
      <c r="K33" s="260">
        <f t="shared" si="13"/>
        <v>0</v>
      </c>
      <c r="L33" s="29">
        <v>0</v>
      </c>
      <c r="M33" s="29">
        <v>0</v>
      </c>
      <c r="N33" s="87"/>
    </row>
    <row r="34" spans="1:14" s="72" customFormat="1" ht="15">
      <c r="A34" s="177" t="s">
        <v>134</v>
      </c>
      <c r="B34" s="256">
        <f t="shared" si="8"/>
        <v>1</v>
      </c>
      <c r="C34" s="257">
        <f t="shared" si="9"/>
        <v>0</v>
      </c>
      <c r="D34" s="257">
        <f t="shared" si="10"/>
        <v>1</v>
      </c>
      <c r="E34" s="258">
        <f t="shared" si="11"/>
        <v>0</v>
      </c>
      <c r="F34" s="27">
        <v>0</v>
      </c>
      <c r="G34" s="27">
        <v>0</v>
      </c>
      <c r="H34" s="259">
        <f t="shared" si="12"/>
        <v>0</v>
      </c>
      <c r="I34" s="28">
        <v>0</v>
      </c>
      <c r="J34" s="28">
        <v>0</v>
      </c>
      <c r="K34" s="260">
        <f t="shared" si="13"/>
        <v>1</v>
      </c>
      <c r="L34" s="29">
        <v>0</v>
      </c>
      <c r="M34" s="29">
        <v>1</v>
      </c>
      <c r="N34" s="87"/>
    </row>
    <row r="35" spans="1:14" s="72" customFormat="1" ht="15">
      <c r="A35" s="177" t="s">
        <v>133</v>
      </c>
      <c r="B35" s="256">
        <f t="shared" si="8"/>
        <v>0</v>
      </c>
      <c r="C35" s="257">
        <f t="shared" si="9"/>
        <v>0</v>
      </c>
      <c r="D35" s="257">
        <f t="shared" si="10"/>
        <v>0</v>
      </c>
      <c r="E35" s="258">
        <f t="shared" si="11"/>
        <v>0</v>
      </c>
      <c r="F35" s="27">
        <v>0</v>
      </c>
      <c r="G35" s="27">
        <v>0</v>
      </c>
      <c r="H35" s="259">
        <f t="shared" si="12"/>
        <v>0</v>
      </c>
      <c r="I35" s="28">
        <v>0</v>
      </c>
      <c r="J35" s="28">
        <v>0</v>
      </c>
      <c r="K35" s="260">
        <f t="shared" si="13"/>
        <v>0</v>
      </c>
      <c r="L35" s="29">
        <v>0</v>
      </c>
      <c r="M35" s="29">
        <v>0</v>
      </c>
      <c r="N35" s="87"/>
    </row>
    <row r="36" spans="1:14" s="72" customFormat="1" ht="15">
      <c r="A36" s="177" t="s">
        <v>135</v>
      </c>
      <c r="B36" s="256">
        <f t="shared" si="8"/>
        <v>0</v>
      </c>
      <c r="C36" s="257">
        <f t="shared" si="9"/>
        <v>0</v>
      </c>
      <c r="D36" s="257">
        <f t="shared" si="10"/>
        <v>0</v>
      </c>
      <c r="E36" s="258">
        <f t="shared" si="11"/>
        <v>0</v>
      </c>
      <c r="F36" s="27">
        <v>0</v>
      </c>
      <c r="G36" s="27">
        <v>0</v>
      </c>
      <c r="H36" s="259">
        <f t="shared" si="12"/>
        <v>0</v>
      </c>
      <c r="I36" s="28">
        <v>0</v>
      </c>
      <c r="J36" s="28">
        <v>0</v>
      </c>
      <c r="K36" s="260">
        <f t="shared" si="13"/>
        <v>0</v>
      </c>
      <c r="L36" s="29">
        <v>0</v>
      </c>
      <c r="M36" s="29">
        <v>0</v>
      </c>
      <c r="N36" s="87"/>
    </row>
    <row r="37" spans="1:14" s="72" customFormat="1" ht="15">
      <c r="A37" s="177" t="s">
        <v>136</v>
      </c>
      <c r="B37" s="256">
        <f t="shared" si="8"/>
        <v>0</v>
      </c>
      <c r="C37" s="257">
        <f t="shared" si="9"/>
        <v>0</v>
      </c>
      <c r="D37" s="257">
        <f t="shared" si="10"/>
        <v>0</v>
      </c>
      <c r="E37" s="258">
        <f t="shared" si="11"/>
        <v>0</v>
      </c>
      <c r="F37" s="27">
        <v>0</v>
      </c>
      <c r="G37" s="27">
        <v>0</v>
      </c>
      <c r="H37" s="259">
        <f t="shared" si="12"/>
        <v>0</v>
      </c>
      <c r="I37" s="28">
        <v>0</v>
      </c>
      <c r="J37" s="28">
        <v>0</v>
      </c>
      <c r="K37" s="260">
        <f t="shared" si="13"/>
        <v>0</v>
      </c>
      <c r="L37" s="29">
        <v>0</v>
      </c>
      <c r="M37" s="29">
        <v>0</v>
      </c>
      <c r="N37" s="87"/>
    </row>
    <row r="38" spans="1:14" s="72" customFormat="1" ht="15.75" thickBot="1">
      <c r="A38" s="447" t="s">
        <v>333</v>
      </c>
      <c r="B38" s="448">
        <f aca="true" t="shared" si="14" ref="B38:M38">SUM(B31:B37)</f>
        <v>1</v>
      </c>
      <c r="C38" s="448">
        <f t="shared" si="14"/>
        <v>0</v>
      </c>
      <c r="D38" s="448">
        <f t="shared" si="14"/>
        <v>1</v>
      </c>
      <c r="E38" s="449">
        <f t="shared" si="14"/>
        <v>0</v>
      </c>
      <c r="F38" s="449">
        <f t="shared" si="14"/>
        <v>0</v>
      </c>
      <c r="G38" s="449">
        <f t="shared" si="14"/>
        <v>0</v>
      </c>
      <c r="H38" s="450">
        <f t="shared" si="14"/>
        <v>0</v>
      </c>
      <c r="I38" s="450">
        <f t="shared" si="14"/>
        <v>0</v>
      </c>
      <c r="J38" s="450">
        <f t="shared" si="14"/>
        <v>0</v>
      </c>
      <c r="K38" s="451">
        <f t="shared" si="14"/>
        <v>1</v>
      </c>
      <c r="L38" s="451">
        <f t="shared" si="14"/>
        <v>0</v>
      </c>
      <c r="M38" s="451">
        <f t="shared" si="14"/>
        <v>1</v>
      </c>
      <c r="N38" s="87"/>
    </row>
    <row r="39" spans="2:14" s="72" customFormat="1" ht="15" thickTop="1"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87"/>
    </row>
    <row r="40" spans="1:14" s="72" customFormat="1" ht="16.5">
      <c r="A40" s="526" t="s">
        <v>244</v>
      </c>
      <c r="B40" s="527"/>
      <c r="C40" s="527"/>
      <c r="D40" s="527"/>
      <c r="E40" s="527"/>
      <c r="F40" s="527"/>
      <c r="G40" s="527"/>
      <c r="H40" s="527"/>
      <c r="I40" s="527"/>
      <c r="J40" s="527"/>
      <c r="K40" s="527"/>
      <c r="L40" s="527"/>
      <c r="M40" s="528"/>
      <c r="N40" s="87"/>
    </row>
    <row r="41" spans="1:14" s="72" customFormat="1" ht="16.5">
      <c r="A41" s="529" t="s">
        <v>329</v>
      </c>
      <c r="B41" s="529"/>
      <c r="C41" s="529"/>
      <c r="D41" s="529"/>
      <c r="E41" s="529"/>
      <c r="F41" s="529"/>
      <c r="G41" s="529"/>
      <c r="H41" s="529"/>
      <c r="I41" s="529"/>
      <c r="J41" s="529"/>
      <c r="K41" s="529"/>
      <c r="L41" s="529"/>
      <c r="M41" s="529"/>
      <c r="N41" s="87"/>
    </row>
    <row r="42" spans="1:14" s="72" customFormat="1" ht="15">
      <c r="A42" s="177" t="s">
        <v>246</v>
      </c>
      <c r="B42" s="256">
        <f>C42+D42</f>
        <v>1</v>
      </c>
      <c r="C42" s="257">
        <f>SUM(F42,I42,L42)</f>
        <v>0</v>
      </c>
      <c r="D42" s="257">
        <f>SUM(G42,J42,M42)</f>
        <v>1</v>
      </c>
      <c r="E42" s="258">
        <f>SUM(F42,G42)</f>
        <v>0</v>
      </c>
      <c r="F42" s="27">
        <v>0</v>
      </c>
      <c r="G42" s="27">
        <v>0</v>
      </c>
      <c r="H42" s="259">
        <f>I42+J42</f>
        <v>1</v>
      </c>
      <c r="I42" s="28">
        <v>0</v>
      </c>
      <c r="J42" s="28">
        <v>1</v>
      </c>
      <c r="K42" s="260">
        <f>SUM(L42:M42)</f>
        <v>0</v>
      </c>
      <c r="L42" s="29">
        <v>0</v>
      </c>
      <c r="M42" s="29">
        <v>0</v>
      </c>
      <c r="N42" s="87"/>
    </row>
    <row r="43" spans="1:14" s="72" customFormat="1" ht="15">
      <c r="A43" s="177" t="s">
        <v>247</v>
      </c>
      <c r="B43" s="256">
        <f aca="true" t="shared" si="15" ref="B43:B53">C43+D43</f>
        <v>0</v>
      </c>
      <c r="C43" s="257">
        <f aca="true" t="shared" si="16" ref="C43:C53">SUM(F43,I43,L43)</f>
        <v>0</v>
      </c>
      <c r="D43" s="257">
        <f>SUM(G43,J43,M43)</f>
        <v>0</v>
      </c>
      <c r="E43" s="258">
        <f aca="true" t="shared" si="17" ref="E43:E53">SUM(F43,G43)</f>
        <v>0</v>
      </c>
      <c r="F43" s="27">
        <v>0</v>
      </c>
      <c r="G43" s="27">
        <v>0</v>
      </c>
      <c r="H43" s="259">
        <f aca="true" t="shared" si="18" ref="H43:H53">I43+J43</f>
        <v>0</v>
      </c>
      <c r="I43" s="28">
        <v>0</v>
      </c>
      <c r="J43" s="28">
        <v>0</v>
      </c>
      <c r="K43" s="260">
        <f aca="true" t="shared" si="19" ref="K43:K53">SUM(L43:M43)</f>
        <v>0</v>
      </c>
      <c r="L43" s="29">
        <v>0</v>
      </c>
      <c r="M43" s="29">
        <v>0</v>
      </c>
      <c r="N43" s="87"/>
    </row>
    <row r="44" spans="1:14" s="72" customFormat="1" ht="15">
      <c r="A44" s="177" t="s">
        <v>248</v>
      </c>
      <c r="B44" s="256">
        <f t="shared" si="15"/>
        <v>0</v>
      </c>
      <c r="C44" s="257">
        <f t="shared" si="16"/>
        <v>0</v>
      </c>
      <c r="D44" s="257">
        <f>SUM(G44,J44,M44)</f>
        <v>0</v>
      </c>
      <c r="E44" s="258">
        <f t="shared" si="17"/>
        <v>0</v>
      </c>
      <c r="F44" s="27">
        <v>0</v>
      </c>
      <c r="G44" s="27">
        <v>0</v>
      </c>
      <c r="H44" s="259">
        <f t="shared" si="18"/>
        <v>0</v>
      </c>
      <c r="I44" s="28">
        <v>0</v>
      </c>
      <c r="J44" s="28">
        <v>0</v>
      </c>
      <c r="K44" s="260">
        <f t="shared" si="19"/>
        <v>0</v>
      </c>
      <c r="L44" s="29">
        <v>0</v>
      </c>
      <c r="M44" s="29">
        <v>0</v>
      </c>
      <c r="N44" s="87"/>
    </row>
    <row r="45" spans="1:14" s="72" customFormat="1" ht="15">
      <c r="A45" s="177" t="s">
        <v>249</v>
      </c>
      <c r="B45" s="256">
        <f t="shared" si="15"/>
        <v>0</v>
      </c>
      <c r="C45" s="257">
        <f t="shared" si="16"/>
        <v>0</v>
      </c>
      <c r="D45" s="257">
        <f aca="true" t="shared" si="20" ref="D45:D53">SUM(G45,J45,M45)</f>
        <v>0</v>
      </c>
      <c r="E45" s="258">
        <f t="shared" si="17"/>
        <v>0</v>
      </c>
      <c r="F45" s="27">
        <v>0</v>
      </c>
      <c r="G45" s="27">
        <v>0</v>
      </c>
      <c r="H45" s="259">
        <f t="shared" si="18"/>
        <v>0</v>
      </c>
      <c r="I45" s="28">
        <v>0</v>
      </c>
      <c r="J45" s="28">
        <v>0</v>
      </c>
      <c r="K45" s="260">
        <f t="shared" si="19"/>
        <v>0</v>
      </c>
      <c r="L45" s="29">
        <v>0</v>
      </c>
      <c r="M45" s="29">
        <v>0</v>
      </c>
      <c r="N45" s="87"/>
    </row>
    <row r="46" spans="1:14" s="72" customFormat="1" ht="15">
      <c r="A46" s="177" t="s">
        <v>250</v>
      </c>
      <c r="B46" s="256">
        <f t="shared" si="15"/>
        <v>0</v>
      </c>
      <c r="C46" s="257">
        <f t="shared" si="16"/>
        <v>0</v>
      </c>
      <c r="D46" s="257">
        <f t="shared" si="20"/>
        <v>0</v>
      </c>
      <c r="E46" s="258">
        <f t="shared" si="17"/>
        <v>0</v>
      </c>
      <c r="F46" s="27">
        <v>0</v>
      </c>
      <c r="G46" s="27">
        <v>0</v>
      </c>
      <c r="H46" s="259">
        <f t="shared" si="18"/>
        <v>0</v>
      </c>
      <c r="I46" s="28">
        <v>0</v>
      </c>
      <c r="J46" s="28">
        <v>0</v>
      </c>
      <c r="K46" s="260">
        <f t="shared" si="19"/>
        <v>0</v>
      </c>
      <c r="L46" s="29">
        <v>0</v>
      </c>
      <c r="M46" s="29">
        <v>0</v>
      </c>
      <c r="N46" s="87"/>
    </row>
    <row r="47" spans="1:14" s="72" customFormat="1" ht="15">
      <c r="A47" s="177" t="s">
        <v>251</v>
      </c>
      <c r="B47" s="256">
        <f t="shared" si="15"/>
        <v>1</v>
      </c>
      <c r="C47" s="257">
        <f t="shared" si="16"/>
        <v>1</v>
      </c>
      <c r="D47" s="257">
        <f t="shared" si="20"/>
        <v>0</v>
      </c>
      <c r="E47" s="258">
        <f t="shared" si="17"/>
        <v>0</v>
      </c>
      <c r="F47" s="27">
        <v>0</v>
      </c>
      <c r="G47" s="27">
        <v>0</v>
      </c>
      <c r="H47" s="259">
        <f t="shared" si="18"/>
        <v>0</v>
      </c>
      <c r="I47" s="28">
        <v>0</v>
      </c>
      <c r="J47" s="28">
        <v>0</v>
      </c>
      <c r="K47" s="260">
        <f t="shared" si="19"/>
        <v>1</v>
      </c>
      <c r="L47" s="29">
        <v>1</v>
      </c>
      <c r="M47" s="29">
        <v>0</v>
      </c>
      <c r="N47" s="87"/>
    </row>
    <row r="48" spans="1:14" s="72" customFormat="1" ht="15">
      <c r="A48" s="177" t="s">
        <v>252</v>
      </c>
      <c r="B48" s="256">
        <f t="shared" si="15"/>
        <v>0</v>
      </c>
      <c r="C48" s="257">
        <f t="shared" si="16"/>
        <v>0</v>
      </c>
      <c r="D48" s="257">
        <f t="shared" si="20"/>
        <v>0</v>
      </c>
      <c r="E48" s="258">
        <f t="shared" si="17"/>
        <v>0</v>
      </c>
      <c r="F48" s="27">
        <v>0</v>
      </c>
      <c r="G48" s="27">
        <v>0</v>
      </c>
      <c r="H48" s="259">
        <f t="shared" si="18"/>
        <v>0</v>
      </c>
      <c r="I48" s="28">
        <v>0</v>
      </c>
      <c r="J48" s="28">
        <v>0</v>
      </c>
      <c r="K48" s="260">
        <f t="shared" si="19"/>
        <v>0</v>
      </c>
      <c r="L48" s="29">
        <v>0</v>
      </c>
      <c r="M48" s="29">
        <v>0</v>
      </c>
      <c r="N48" s="87"/>
    </row>
    <row r="49" spans="1:14" s="72" customFormat="1" ht="15">
      <c r="A49" s="177" t="s">
        <v>253</v>
      </c>
      <c r="B49" s="256">
        <f t="shared" si="15"/>
        <v>0</v>
      </c>
      <c r="C49" s="257">
        <f t="shared" si="16"/>
        <v>0</v>
      </c>
      <c r="D49" s="257">
        <f t="shared" si="20"/>
        <v>0</v>
      </c>
      <c r="E49" s="258">
        <f t="shared" si="17"/>
        <v>0</v>
      </c>
      <c r="F49" s="27">
        <v>0</v>
      </c>
      <c r="G49" s="27">
        <v>0</v>
      </c>
      <c r="H49" s="259">
        <f t="shared" si="18"/>
        <v>0</v>
      </c>
      <c r="I49" s="28">
        <v>0</v>
      </c>
      <c r="J49" s="28">
        <v>0</v>
      </c>
      <c r="K49" s="260">
        <f t="shared" si="19"/>
        <v>0</v>
      </c>
      <c r="L49" s="29">
        <v>0</v>
      </c>
      <c r="M49" s="29">
        <v>0</v>
      </c>
      <c r="N49" s="87"/>
    </row>
    <row r="50" spans="1:14" s="72" customFormat="1" ht="15">
      <c r="A50" s="177" t="s">
        <v>254</v>
      </c>
      <c r="B50" s="256">
        <f t="shared" si="15"/>
        <v>0</v>
      </c>
      <c r="C50" s="257">
        <f t="shared" si="16"/>
        <v>0</v>
      </c>
      <c r="D50" s="257">
        <f t="shared" si="20"/>
        <v>0</v>
      </c>
      <c r="E50" s="258">
        <f t="shared" si="17"/>
        <v>0</v>
      </c>
      <c r="F50" s="27">
        <v>0</v>
      </c>
      <c r="G50" s="27">
        <v>0</v>
      </c>
      <c r="H50" s="259">
        <f t="shared" si="18"/>
        <v>0</v>
      </c>
      <c r="I50" s="28">
        <v>0</v>
      </c>
      <c r="J50" s="28">
        <v>0</v>
      </c>
      <c r="K50" s="260">
        <f t="shared" si="19"/>
        <v>0</v>
      </c>
      <c r="L50" s="29">
        <v>0</v>
      </c>
      <c r="M50" s="29">
        <v>0</v>
      </c>
      <c r="N50" s="87"/>
    </row>
    <row r="51" spans="1:14" s="72" customFormat="1" ht="15">
      <c r="A51" s="177" t="s">
        <v>255</v>
      </c>
      <c r="B51" s="256">
        <f t="shared" si="15"/>
        <v>1</v>
      </c>
      <c r="C51" s="257">
        <f t="shared" si="16"/>
        <v>1</v>
      </c>
      <c r="D51" s="257">
        <f t="shared" si="20"/>
        <v>0</v>
      </c>
      <c r="E51" s="258">
        <f t="shared" si="17"/>
        <v>0</v>
      </c>
      <c r="F51" s="27">
        <v>0</v>
      </c>
      <c r="G51" s="27">
        <v>0</v>
      </c>
      <c r="H51" s="259">
        <f t="shared" si="18"/>
        <v>0</v>
      </c>
      <c r="I51" s="28">
        <v>0</v>
      </c>
      <c r="J51" s="28">
        <v>0</v>
      </c>
      <c r="K51" s="260">
        <f t="shared" si="19"/>
        <v>1</v>
      </c>
      <c r="L51" s="29">
        <v>1</v>
      </c>
      <c r="M51" s="29">
        <v>0</v>
      </c>
      <c r="N51" s="87"/>
    </row>
    <row r="52" spans="1:14" s="72" customFormat="1" ht="15">
      <c r="A52" s="177" t="s">
        <v>256</v>
      </c>
      <c r="B52" s="256">
        <f t="shared" si="15"/>
        <v>0</v>
      </c>
      <c r="C52" s="257">
        <f t="shared" si="16"/>
        <v>0</v>
      </c>
      <c r="D52" s="257">
        <f t="shared" si="20"/>
        <v>0</v>
      </c>
      <c r="E52" s="258">
        <f t="shared" si="17"/>
        <v>0</v>
      </c>
      <c r="F52" s="27">
        <v>0</v>
      </c>
      <c r="G52" s="27">
        <v>0</v>
      </c>
      <c r="H52" s="259">
        <f t="shared" si="18"/>
        <v>0</v>
      </c>
      <c r="I52" s="28">
        <v>0</v>
      </c>
      <c r="J52" s="28">
        <v>0</v>
      </c>
      <c r="K52" s="260">
        <f t="shared" si="19"/>
        <v>0</v>
      </c>
      <c r="L52" s="29">
        <v>0</v>
      </c>
      <c r="M52" s="29">
        <v>0</v>
      </c>
      <c r="N52" s="87"/>
    </row>
    <row r="53" spans="1:14" s="72" customFormat="1" ht="15">
      <c r="A53" s="177" t="s">
        <v>257</v>
      </c>
      <c r="B53" s="256">
        <f t="shared" si="15"/>
        <v>0</v>
      </c>
      <c r="C53" s="257">
        <f t="shared" si="16"/>
        <v>0</v>
      </c>
      <c r="D53" s="257">
        <f t="shared" si="20"/>
        <v>0</v>
      </c>
      <c r="E53" s="258">
        <f t="shared" si="17"/>
        <v>0</v>
      </c>
      <c r="F53" s="27">
        <v>0</v>
      </c>
      <c r="G53" s="27">
        <v>0</v>
      </c>
      <c r="H53" s="259">
        <f t="shared" si="18"/>
        <v>0</v>
      </c>
      <c r="I53" s="28">
        <v>0</v>
      </c>
      <c r="J53" s="28">
        <v>0</v>
      </c>
      <c r="K53" s="260">
        <f t="shared" si="19"/>
        <v>0</v>
      </c>
      <c r="L53" s="29">
        <v>0</v>
      </c>
      <c r="M53" s="29">
        <v>0</v>
      </c>
      <c r="N53" s="87"/>
    </row>
    <row r="54" spans="1:14" s="151" customFormat="1" ht="15.75" thickBot="1">
      <c r="A54" s="447" t="s">
        <v>334</v>
      </c>
      <c r="B54" s="448">
        <f>SUM(B42:B53)</f>
        <v>3</v>
      </c>
      <c r="C54" s="448">
        <f aca="true" t="shared" si="21" ref="C54:M54">SUM(C42:C53)</f>
        <v>2</v>
      </c>
      <c r="D54" s="448">
        <f t="shared" si="21"/>
        <v>1</v>
      </c>
      <c r="E54" s="449">
        <f t="shared" si="21"/>
        <v>0</v>
      </c>
      <c r="F54" s="449">
        <f t="shared" si="21"/>
        <v>0</v>
      </c>
      <c r="G54" s="449">
        <f t="shared" si="21"/>
        <v>0</v>
      </c>
      <c r="H54" s="450">
        <f t="shared" si="21"/>
        <v>1</v>
      </c>
      <c r="I54" s="450">
        <f t="shared" si="21"/>
        <v>0</v>
      </c>
      <c r="J54" s="450">
        <f t="shared" si="21"/>
        <v>1</v>
      </c>
      <c r="K54" s="451">
        <f t="shared" si="21"/>
        <v>2</v>
      </c>
      <c r="L54" s="451">
        <f t="shared" si="21"/>
        <v>2</v>
      </c>
      <c r="M54" s="451">
        <f t="shared" si="21"/>
        <v>0</v>
      </c>
      <c r="N54" s="156"/>
    </row>
    <row r="55" spans="1:14" s="72" customFormat="1" ht="15" thickTop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87"/>
    </row>
    <row r="56" spans="2:13" s="107" customFormat="1" ht="14.25"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</row>
    <row r="57" spans="1:13" s="72" customFormat="1" ht="15">
      <c r="A57" s="465" t="s">
        <v>386</v>
      </c>
      <c r="B57" s="157" t="s">
        <v>16</v>
      </c>
      <c r="C57" s="157"/>
      <c r="D57" s="157"/>
      <c r="E57" s="248" t="s">
        <v>4</v>
      </c>
      <c r="F57" s="248"/>
      <c r="G57" s="248"/>
      <c r="H57" s="249" t="s">
        <v>12</v>
      </c>
      <c r="I57" s="249"/>
      <c r="J57" s="249"/>
      <c r="K57" s="250" t="s">
        <v>5</v>
      </c>
      <c r="L57" s="250"/>
      <c r="M57" s="251"/>
    </row>
    <row r="58" spans="2:13" s="72" customFormat="1" ht="14.25">
      <c r="B58" s="157" t="str">
        <f>$B$5</f>
        <v>2013-2014</v>
      </c>
      <c r="C58" s="157"/>
      <c r="D58" s="157"/>
      <c r="E58" s="248">
        <f>$E$5</f>
        <v>2013</v>
      </c>
      <c r="F58" s="248"/>
      <c r="G58" s="248"/>
      <c r="H58" s="249">
        <f>$H$5</f>
        <v>2013</v>
      </c>
      <c r="I58" s="249"/>
      <c r="J58" s="249"/>
      <c r="K58" s="250">
        <f>$K$5</f>
        <v>2014</v>
      </c>
      <c r="L58" s="250"/>
      <c r="M58" s="251"/>
    </row>
    <row r="59" spans="2:13" s="72" customFormat="1" ht="14.25">
      <c r="B59" s="159" t="s">
        <v>11</v>
      </c>
      <c r="C59" s="252" t="s">
        <v>6</v>
      </c>
      <c r="D59" s="252" t="s">
        <v>7</v>
      </c>
      <c r="E59" s="253" t="s">
        <v>11</v>
      </c>
      <c r="F59" s="145" t="s">
        <v>6</v>
      </c>
      <c r="G59" s="145" t="s">
        <v>7</v>
      </c>
      <c r="H59" s="254" t="s">
        <v>11</v>
      </c>
      <c r="I59" s="146" t="s">
        <v>6</v>
      </c>
      <c r="J59" s="146" t="s">
        <v>7</v>
      </c>
      <c r="K59" s="255" t="s">
        <v>11</v>
      </c>
      <c r="L59" s="131" t="s">
        <v>6</v>
      </c>
      <c r="M59" s="131" t="s">
        <v>7</v>
      </c>
    </row>
    <row r="60" spans="1:14" s="72" customFormat="1" ht="16.5">
      <c r="A60" s="529" t="s">
        <v>330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87"/>
    </row>
    <row r="61" spans="1:14" s="72" customFormat="1" ht="15">
      <c r="A61" s="177" t="s">
        <v>259</v>
      </c>
      <c r="B61" s="256">
        <f>C61+D61</f>
        <v>0</v>
      </c>
      <c r="C61" s="257">
        <f>SUM(F61,I61,L61)</f>
        <v>0</v>
      </c>
      <c r="D61" s="257">
        <f>SUM(G61,J61,M61)</f>
        <v>0</v>
      </c>
      <c r="E61" s="258">
        <f>SUM(F61,G61)</f>
        <v>0</v>
      </c>
      <c r="F61" s="27">
        <v>0</v>
      </c>
      <c r="G61" s="27">
        <v>0</v>
      </c>
      <c r="H61" s="259">
        <f>I61+J61</f>
        <v>0</v>
      </c>
      <c r="I61" s="28">
        <v>0</v>
      </c>
      <c r="J61" s="28">
        <v>0</v>
      </c>
      <c r="K61" s="260">
        <f>L61+M61</f>
        <v>0</v>
      </c>
      <c r="L61" s="29">
        <v>0</v>
      </c>
      <c r="M61" s="29">
        <v>0</v>
      </c>
      <c r="N61" s="87"/>
    </row>
    <row r="62" spans="1:14" s="72" customFormat="1" ht="15">
      <c r="A62" s="177" t="s">
        <v>260</v>
      </c>
      <c r="B62" s="256">
        <f aca="true" t="shared" si="22" ref="B62:B77">C62+D62</f>
        <v>0</v>
      </c>
      <c r="C62" s="257">
        <f aca="true" t="shared" si="23" ref="C62:C77">SUM(F62,I62,L62)</f>
        <v>0</v>
      </c>
      <c r="D62" s="257">
        <f aca="true" t="shared" si="24" ref="D62:D77">SUM(G62,J62,M62)</f>
        <v>0</v>
      </c>
      <c r="E62" s="258">
        <f aca="true" t="shared" si="25" ref="E62:E77">SUM(F62,G62)</f>
        <v>0</v>
      </c>
      <c r="F62" s="27">
        <v>0</v>
      </c>
      <c r="G62" s="27">
        <v>0</v>
      </c>
      <c r="H62" s="259">
        <f aca="true" t="shared" si="26" ref="H62:H77">I62+J62</f>
        <v>0</v>
      </c>
      <c r="I62" s="28">
        <v>0</v>
      </c>
      <c r="J62" s="28">
        <v>0</v>
      </c>
      <c r="K62" s="260">
        <f aca="true" t="shared" si="27" ref="K62:K77">L62+M62</f>
        <v>0</v>
      </c>
      <c r="L62" s="29">
        <v>0</v>
      </c>
      <c r="M62" s="29">
        <v>0</v>
      </c>
      <c r="N62" s="87"/>
    </row>
    <row r="63" spans="1:14" s="72" customFormat="1" ht="15">
      <c r="A63" s="177" t="s">
        <v>261</v>
      </c>
      <c r="B63" s="256">
        <f t="shared" si="22"/>
        <v>0</v>
      </c>
      <c r="C63" s="257">
        <f t="shared" si="23"/>
        <v>0</v>
      </c>
      <c r="D63" s="257">
        <f t="shared" si="24"/>
        <v>0</v>
      </c>
      <c r="E63" s="258">
        <f t="shared" si="25"/>
        <v>0</v>
      </c>
      <c r="F63" s="27">
        <v>0</v>
      </c>
      <c r="G63" s="27">
        <v>0</v>
      </c>
      <c r="H63" s="259">
        <f t="shared" si="26"/>
        <v>0</v>
      </c>
      <c r="I63" s="28">
        <v>0</v>
      </c>
      <c r="J63" s="28">
        <v>0</v>
      </c>
      <c r="K63" s="260">
        <f t="shared" si="27"/>
        <v>0</v>
      </c>
      <c r="L63" s="29">
        <v>0</v>
      </c>
      <c r="M63" s="29">
        <v>0</v>
      </c>
      <c r="N63" s="87"/>
    </row>
    <row r="64" spans="1:14" s="72" customFormat="1" ht="15">
      <c r="A64" s="177" t="s">
        <v>262</v>
      </c>
      <c r="B64" s="256">
        <f t="shared" si="22"/>
        <v>0</v>
      </c>
      <c r="C64" s="257">
        <f t="shared" si="23"/>
        <v>0</v>
      </c>
      <c r="D64" s="257">
        <f t="shared" si="24"/>
        <v>0</v>
      </c>
      <c r="E64" s="258">
        <f t="shared" si="25"/>
        <v>0</v>
      </c>
      <c r="F64" s="27">
        <v>0</v>
      </c>
      <c r="G64" s="27">
        <v>0</v>
      </c>
      <c r="H64" s="259">
        <f t="shared" si="26"/>
        <v>0</v>
      </c>
      <c r="I64" s="28">
        <v>0</v>
      </c>
      <c r="J64" s="28">
        <v>0</v>
      </c>
      <c r="K64" s="260">
        <f t="shared" si="27"/>
        <v>0</v>
      </c>
      <c r="L64" s="29">
        <v>0</v>
      </c>
      <c r="M64" s="29">
        <v>0</v>
      </c>
      <c r="N64" s="87"/>
    </row>
    <row r="65" spans="1:14" s="72" customFormat="1" ht="15">
      <c r="A65" s="177" t="s">
        <v>263</v>
      </c>
      <c r="B65" s="256">
        <f t="shared" si="22"/>
        <v>0</v>
      </c>
      <c r="C65" s="257">
        <f t="shared" si="23"/>
        <v>0</v>
      </c>
      <c r="D65" s="257">
        <f t="shared" si="24"/>
        <v>0</v>
      </c>
      <c r="E65" s="258">
        <f t="shared" si="25"/>
        <v>0</v>
      </c>
      <c r="F65" s="27">
        <v>0</v>
      </c>
      <c r="G65" s="27">
        <v>0</v>
      </c>
      <c r="H65" s="259">
        <f t="shared" si="26"/>
        <v>0</v>
      </c>
      <c r="I65" s="28">
        <v>0</v>
      </c>
      <c r="J65" s="28">
        <v>0</v>
      </c>
      <c r="K65" s="260">
        <f t="shared" si="27"/>
        <v>0</v>
      </c>
      <c r="L65" s="29">
        <v>0</v>
      </c>
      <c r="M65" s="29">
        <v>0</v>
      </c>
      <c r="N65" s="87"/>
    </row>
    <row r="66" spans="1:14" s="72" customFormat="1" ht="15">
      <c r="A66" s="177" t="s">
        <v>264</v>
      </c>
      <c r="B66" s="256">
        <f t="shared" si="22"/>
        <v>0</v>
      </c>
      <c r="C66" s="257">
        <f t="shared" si="23"/>
        <v>0</v>
      </c>
      <c r="D66" s="257">
        <f t="shared" si="24"/>
        <v>0</v>
      </c>
      <c r="E66" s="258">
        <f t="shared" si="25"/>
        <v>0</v>
      </c>
      <c r="F66" s="27">
        <v>0</v>
      </c>
      <c r="G66" s="27">
        <v>0</v>
      </c>
      <c r="H66" s="259">
        <f t="shared" si="26"/>
        <v>0</v>
      </c>
      <c r="I66" s="28">
        <v>0</v>
      </c>
      <c r="J66" s="28">
        <v>0</v>
      </c>
      <c r="K66" s="260">
        <f t="shared" si="27"/>
        <v>0</v>
      </c>
      <c r="L66" s="29">
        <v>0</v>
      </c>
      <c r="M66" s="29">
        <v>0</v>
      </c>
      <c r="N66" s="87"/>
    </row>
    <row r="67" spans="1:14" s="72" customFormat="1" ht="15">
      <c r="A67" s="177" t="s">
        <v>265</v>
      </c>
      <c r="B67" s="256">
        <f t="shared" si="22"/>
        <v>0</v>
      </c>
      <c r="C67" s="257">
        <f t="shared" si="23"/>
        <v>0</v>
      </c>
      <c r="D67" s="257">
        <f t="shared" si="24"/>
        <v>0</v>
      </c>
      <c r="E67" s="258">
        <f t="shared" si="25"/>
        <v>0</v>
      </c>
      <c r="F67" s="27">
        <v>0</v>
      </c>
      <c r="G67" s="27">
        <v>0</v>
      </c>
      <c r="H67" s="259">
        <f t="shared" si="26"/>
        <v>0</v>
      </c>
      <c r="I67" s="28">
        <v>0</v>
      </c>
      <c r="J67" s="28">
        <v>0</v>
      </c>
      <c r="K67" s="260">
        <f t="shared" si="27"/>
        <v>0</v>
      </c>
      <c r="L67" s="29">
        <v>0</v>
      </c>
      <c r="M67" s="29">
        <v>0</v>
      </c>
      <c r="N67" s="87"/>
    </row>
    <row r="68" spans="1:14" s="72" customFormat="1" ht="15">
      <c r="A68" s="177" t="s">
        <v>266</v>
      </c>
      <c r="B68" s="256">
        <f t="shared" si="22"/>
        <v>0</v>
      </c>
      <c r="C68" s="257">
        <f t="shared" si="23"/>
        <v>0</v>
      </c>
      <c r="D68" s="257">
        <f t="shared" si="24"/>
        <v>0</v>
      </c>
      <c r="E68" s="258">
        <f t="shared" si="25"/>
        <v>0</v>
      </c>
      <c r="F68" s="27">
        <v>0</v>
      </c>
      <c r="G68" s="27">
        <v>0</v>
      </c>
      <c r="H68" s="259">
        <f t="shared" si="26"/>
        <v>0</v>
      </c>
      <c r="I68" s="28">
        <v>0</v>
      </c>
      <c r="J68" s="28">
        <v>0</v>
      </c>
      <c r="K68" s="260">
        <f t="shared" si="27"/>
        <v>0</v>
      </c>
      <c r="L68" s="29">
        <v>0</v>
      </c>
      <c r="M68" s="29">
        <v>0</v>
      </c>
      <c r="N68" s="87"/>
    </row>
    <row r="69" spans="1:14" s="72" customFormat="1" ht="15">
      <c r="A69" s="177" t="s">
        <v>267</v>
      </c>
      <c r="B69" s="256">
        <f t="shared" si="22"/>
        <v>0</v>
      </c>
      <c r="C69" s="257">
        <f t="shared" si="23"/>
        <v>0</v>
      </c>
      <c r="D69" s="257">
        <f t="shared" si="24"/>
        <v>0</v>
      </c>
      <c r="E69" s="258">
        <f t="shared" si="25"/>
        <v>0</v>
      </c>
      <c r="F69" s="27">
        <v>0</v>
      </c>
      <c r="G69" s="27">
        <v>0</v>
      </c>
      <c r="H69" s="259">
        <f t="shared" si="26"/>
        <v>0</v>
      </c>
      <c r="I69" s="28">
        <v>0</v>
      </c>
      <c r="J69" s="28">
        <v>0</v>
      </c>
      <c r="K69" s="260">
        <f t="shared" si="27"/>
        <v>0</v>
      </c>
      <c r="L69" s="29">
        <v>0</v>
      </c>
      <c r="M69" s="29">
        <v>0</v>
      </c>
      <c r="N69" s="87"/>
    </row>
    <row r="70" spans="1:14" s="72" customFormat="1" ht="15">
      <c r="A70" s="177" t="s">
        <v>268</v>
      </c>
      <c r="B70" s="256">
        <f t="shared" si="22"/>
        <v>0</v>
      </c>
      <c r="C70" s="257">
        <f t="shared" si="23"/>
        <v>0</v>
      </c>
      <c r="D70" s="257">
        <f t="shared" si="24"/>
        <v>0</v>
      </c>
      <c r="E70" s="258">
        <f t="shared" si="25"/>
        <v>0</v>
      </c>
      <c r="F70" s="27">
        <v>0</v>
      </c>
      <c r="G70" s="27">
        <v>0</v>
      </c>
      <c r="H70" s="259">
        <f t="shared" si="26"/>
        <v>0</v>
      </c>
      <c r="I70" s="28">
        <v>0</v>
      </c>
      <c r="J70" s="28">
        <v>0</v>
      </c>
      <c r="K70" s="260">
        <f t="shared" si="27"/>
        <v>0</v>
      </c>
      <c r="L70" s="29">
        <v>0</v>
      </c>
      <c r="M70" s="29">
        <v>0</v>
      </c>
      <c r="N70" s="87"/>
    </row>
    <row r="71" spans="1:14" s="72" customFormat="1" ht="15">
      <c r="A71" s="177" t="s">
        <v>269</v>
      </c>
      <c r="B71" s="256">
        <f t="shared" si="22"/>
        <v>0</v>
      </c>
      <c r="C71" s="257">
        <f t="shared" si="23"/>
        <v>0</v>
      </c>
      <c r="D71" s="257">
        <f t="shared" si="24"/>
        <v>0</v>
      </c>
      <c r="E71" s="258">
        <f t="shared" si="25"/>
        <v>0</v>
      </c>
      <c r="F71" s="27">
        <v>0</v>
      </c>
      <c r="G71" s="27">
        <v>0</v>
      </c>
      <c r="H71" s="259">
        <f t="shared" si="26"/>
        <v>0</v>
      </c>
      <c r="I71" s="28">
        <v>0</v>
      </c>
      <c r="J71" s="28">
        <v>0</v>
      </c>
      <c r="K71" s="260">
        <f t="shared" si="27"/>
        <v>0</v>
      </c>
      <c r="L71" s="29">
        <v>0</v>
      </c>
      <c r="M71" s="29">
        <v>0</v>
      </c>
      <c r="N71" s="87"/>
    </row>
    <row r="72" spans="1:14" s="72" customFormat="1" ht="15">
      <c r="A72" s="177" t="s">
        <v>270</v>
      </c>
      <c r="B72" s="256">
        <f t="shared" si="22"/>
        <v>0</v>
      </c>
      <c r="C72" s="257">
        <f t="shared" si="23"/>
        <v>0</v>
      </c>
      <c r="D72" s="257">
        <f t="shared" si="24"/>
        <v>0</v>
      </c>
      <c r="E72" s="258">
        <f t="shared" si="25"/>
        <v>0</v>
      </c>
      <c r="F72" s="27">
        <v>0</v>
      </c>
      <c r="G72" s="27">
        <v>0</v>
      </c>
      <c r="H72" s="259">
        <f t="shared" si="26"/>
        <v>0</v>
      </c>
      <c r="I72" s="28">
        <v>0</v>
      </c>
      <c r="J72" s="28">
        <v>0</v>
      </c>
      <c r="K72" s="260">
        <f t="shared" si="27"/>
        <v>0</v>
      </c>
      <c r="L72" s="29">
        <v>0</v>
      </c>
      <c r="M72" s="29">
        <v>0</v>
      </c>
      <c r="N72" s="87"/>
    </row>
    <row r="73" spans="1:14" s="72" customFormat="1" ht="15">
      <c r="A73" s="177" t="s">
        <v>321</v>
      </c>
      <c r="B73" s="256">
        <f t="shared" si="22"/>
        <v>0</v>
      </c>
      <c r="C73" s="257">
        <f t="shared" si="23"/>
        <v>0</v>
      </c>
      <c r="D73" s="257">
        <f t="shared" si="24"/>
        <v>0</v>
      </c>
      <c r="E73" s="258">
        <f t="shared" si="25"/>
        <v>0</v>
      </c>
      <c r="F73" s="27">
        <v>0</v>
      </c>
      <c r="G73" s="27">
        <v>0</v>
      </c>
      <c r="H73" s="259">
        <f t="shared" si="26"/>
        <v>0</v>
      </c>
      <c r="I73" s="28">
        <v>0</v>
      </c>
      <c r="J73" s="28">
        <v>0</v>
      </c>
      <c r="K73" s="260">
        <f t="shared" si="27"/>
        <v>0</v>
      </c>
      <c r="L73" s="29">
        <v>0</v>
      </c>
      <c r="M73" s="29">
        <v>0</v>
      </c>
      <c r="N73" s="87"/>
    </row>
    <row r="74" spans="1:14" s="72" customFormat="1" ht="15">
      <c r="A74" s="177" t="s">
        <v>271</v>
      </c>
      <c r="B74" s="256">
        <f t="shared" si="22"/>
        <v>0</v>
      </c>
      <c r="C74" s="257">
        <f t="shared" si="23"/>
        <v>0</v>
      </c>
      <c r="D74" s="257">
        <f t="shared" si="24"/>
        <v>0</v>
      </c>
      <c r="E74" s="258">
        <f t="shared" si="25"/>
        <v>0</v>
      </c>
      <c r="F74" s="27">
        <v>0</v>
      </c>
      <c r="G74" s="27">
        <v>0</v>
      </c>
      <c r="H74" s="259">
        <f t="shared" si="26"/>
        <v>0</v>
      </c>
      <c r="I74" s="28">
        <v>0</v>
      </c>
      <c r="J74" s="28">
        <v>0</v>
      </c>
      <c r="K74" s="260">
        <f t="shared" si="27"/>
        <v>0</v>
      </c>
      <c r="L74" s="29">
        <v>0</v>
      </c>
      <c r="M74" s="29">
        <v>0</v>
      </c>
      <c r="N74" s="87"/>
    </row>
    <row r="75" spans="1:14" s="72" customFormat="1" ht="15">
      <c r="A75" s="177" t="s">
        <v>272</v>
      </c>
      <c r="B75" s="256">
        <f t="shared" si="22"/>
        <v>0</v>
      </c>
      <c r="C75" s="257">
        <f t="shared" si="23"/>
        <v>0</v>
      </c>
      <c r="D75" s="257">
        <f t="shared" si="24"/>
        <v>0</v>
      </c>
      <c r="E75" s="258">
        <f t="shared" si="25"/>
        <v>0</v>
      </c>
      <c r="F75" s="27">
        <v>0</v>
      </c>
      <c r="G75" s="27">
        <v>0</v>
      </c>
      <c r="H75" s="259">
        <f t="shared" si="26"/>
        <v>0</v>
      </c>
      <c r="I75" s="28">
        <v>0</v>
      </c>
      <c r="J75" s="28">
        <v>0</v>
      </c>
      <c r="K75" s="260">
        <f t="shared" si="27"/>
        <v>0</v>
      </c>
      <c r="L75" s="29">
        <v>0</v>
      </c>
      <c r="M75" s="29">
        <v>0</v>
      </c>
      <c r="N75" s="87"/>
    </row>
    <row r="76" spans="1:14" s="72" customFormat="1" ht="15">
      <c r="A76" s="177" t="s">
        <v>273</v>
      </c>
      <c r="B76" s="256">
        <f t="shared" si="22"/>
        <v>0</v>
      </c>
      <c r="C76" s="257">
        <f t="shared" si="23"/>
        <v>0</v>
      </c>
      <c r="D76" s="257">
        <f t="shared" si="24"/>
        <v>0</v>
      </c>
      <c r="E76" s="258">
        <f t="shared" si="25"/>
        <v>0</v>
      </c>
      <c r="F76" s="27">
        <v>0</v>
      </c>
      <c r="G76" s="27">
        <v>0</v>
      </c>
      <c r="H76" s="259">
        <f t="shared" si="26"/>
        <v>0</v>
      </c>
      <c r="I76" s="28">
        <v>0</v>
      </c>
      <c r="J76" s="28">
        <v>0</v>
      </c>
      <c r="K76" s="260">
        <f t="shared" si="27"/>
        <v>0</v>
      </c>
      <c r="L76" s="29">
        <v>0</v>
      </c>
      <c r="M76" s="29">
        <v>0</v>
      </c>
      <c r="N76" s="87"/>
    </row>
    <row r="77" spans="1:14" s="72" customFormat="1" ht="15">
      <c r="A77" s="177" t="s">
        <v>314</v>
      </c>
      <c r="B77" s="256">
        <f t="shared" si="22"/>
        <v>0</v>
      </c>
      <c r="C77" s="257">
        <f t="shared" si="23"/>
        <v>0</v>
      </c>
      <c r="D77" s="257">
        <f t="shared" si="24"/>
        <v>0</v>
      </c>
      <c r="E77" s="258">
        <f t="shared" si="25"/>
        <v>0</v>
      </c>
      <c r="F77" s="27">
        <v>0</v>
      </c>
      <c r="G77" s="27">
        <v>0</v>
      </c>
      <c r="H77" s="259">
        <f t="shared" si="26"/>
        <v>0</v>
      </c>
      <c r="I77" s="28">
        <v>0</v>
      </c>
      <c r="J77" s="28">
        <v>0</v>
      </c>
      <c r="K77" s="260">
        <f t="shared" si="27"/>
        <v>0</v>
      </c>
      <c r="L77" s="29">
        <v>0</v>
      </c>
      <c r="M77" s="29">
        <v>0</v>
      </c>
      <c r="N77" s="87"/>
    </row>
    <row r="78" spans="1:14" s="72" customFormat="1" ht="15.75" thickBot="1">
      <c r="A78" s="447" t="s">
        <v>335</v>
      </c>
      <c r="B78" s="448">
        <f>SUM(B61:B77)</f>
        <v>0</v>
      </c>
      <c r="C78" s="448">
        <f aca="true" t="shared" si="28" ref="C78:M78">SUM(C61:C77)</f>
        <v>0</v>
      </c>
      <c r="D78" s="448">
        <f t="shared" si="28"/>
        <v>0</v>
      </c>
      <c r="E78" s="449">
        <f t="shared" si="28"/>
        <v>0</v>
      </c>
      <c r="F78" s="449">
        <f t="shared" si="28"/>
        <v>0</v>
      </c>
      <c r="G78" s="449">
        <f t="shared" si="28"/>
        <v>0</v>
      </c>
      <c r="H78" s="450">
        <f t="shared" si="28"/>
        <v>0</v>
      </c>
      <c r="I78" s="450">
        <f t="shared" si="28"/>
        <v>0</v>
      </c>
      <c r="J78" s="450">
        <f t="shared" si="28"/>
        <v>0</v>
      </c>
      <c r="K78" s="451">
        <f t="shared" si="28"/>
        <v>0</v>
      </c>
      <c r="L78" s="451">
        <f t="shared" si="28"/>
        <v>0</v>
      </c>
      <c r="M78" s="451">
        <f t="shared" si="28"/>
        <v>0</v>
      </c>
      <c r="N78" s="87"/>
    </row>
    <row r="79" spans="1:13" s="72" customFormat="1" ht="15.75" thickTop="1">
      <c r="A79" s="73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</row>
    <row r="80" spans="1:14" s="72" customFormat="1" ht="15.75" thickBot="1">
      <c r="A80" s="447" t="s">
        <v>331</v>
      </c>
      <c r="B80" s="448">
        <f aca="true" t="shared" si="29" ref="B80:M80">B78+B54</f>
        <v>3</v>
      </c>
      <c r="C80" s="448">
        <f t="shared" si="29"/>
        <v>2</v>
      </c>
      <c r="D80" s="448">
        <f t="shared" si="29"/>
        <v>1</v>
      </c>
      <c r="E80" s="449">
        <f t="shared" si="29"/>
        <v>0</v>
      </c>
      <c r="F80" s="449">
        <f t="shared" si="29"/>
        <v>0</v>
      </c>
      <c r="G80" s="449">
        <f t="shared" si="29"/>
        <v>0</v>
      </c>
      <c r="H80" s="450">
        <f t="shared" si="29"/>
        <v>1</v>
      </c>
      <c r="I80" s="450">
        <f t="shared" si="29"/>
        <v>0</v>
      </c>
      <c r="J80" s="450">
        <f t="shared" si="29"/>
        <v>1</v>
      </c>
      <c r="K80" s="451">
        <f t="shared" si="29"/>
        <v>2</v>
      </c>
      <c r="L80" s="451">
        <f t="shared" si="29"/>
        <v>2</v>
      </c>
      <c r="M80" s="451">
        <f t="shared" si="29"/>
        <v>0</v>
      </c>
      <c r="N80" s="87"/>
    </row>
    <row r="81" spans="1:13" s="72" customFormat="1" ht="13.5" thickTop="1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</row>
    <row r="82" spans="1:14" s="72" customFormat="1" ht="16.5">
      <c r="A82" s="471" t="s">
        <v>274</v>
      </c>
      <c r="B82" s="472"/>
      <c r="C82" s="472"/>
      <c r="D82" s="472"/>
      <c r="E82" s="472"/>
      <c r="F82" s="472"/>
      <c r="G82" s="472"/>
      <c r="H82" s="472"/>
      <c r="I82" s="472"/>
      <c r="J82" s="472"/>
      <c r="K82" s="472"/>
      <c r="L82" s="472"/>
      <c r="M82" s="473"/>
      <c r="N82" s="87"/>
    </row>
    <row r="83" spans="1:14" s="72" customFormat="1" ht="15">
      <c r="A83" s="177" t="s">
        <v>315</v>
      </c>
      <c r="B83" s="256">
        <f>SUM(C83:D83)</f>
        <v>0</v>
      </c>
      <c r="C83" s="257">
        <f>SUM(F83,I83,L83)</f>
        <v>0</v>
      </c>
      <c r="D83" s="257">
        <f>SUM(G83,J83,M83)</f>
        <v>0</v>
      </c>
      <c r="E83" s="258">
        <f>SUM(F83,G83)</f>
        <v>0</v>
      </c>
      <c r="F83" s="27">
        <v>0</v>
      </c>
      <c r="G83" s="27">
        <v>0</v>
      </c>
      <c r="H83" s="259">
        <f>I83+J83</f>
        <v>0</v>
      </c>
      <c r="I83" s="28">
        <v>0</v>
      </c>
      <c r="J83" s="28">
        <v>0</v>
      </c>
      <c r="K83" s="260">
        <f>L83+M83</f>
        <v>0</v>
      </c>
      <c r="L83" s="29">
        <v>0</v>
      </c>
      <c r="M83" s="29">
        <v>0</v>
      </c>
      <c r="N83" s="87"/>
    </row>
    <row r="84" spans="1:14" s="72" customFormat="1" ht="15">
      <c r="A84" s="177" t="s">
        <v>275</v>
      </c>
      <c r="B84" s="256">
        <f aca="true" t="shared" si="30" ref="B84:B89">SUM(C84:D84)</f>
        <v>1</v>
      </c>
      <c r="C84" s="257">
        <f>SUM(F84,I84,L84)</f>
        <v>1</v>
      </c>
      <c r="D84" s="257">
        <f aca="true" t="shared" si="31" ref="D84:D90">SUM(G84,J84,M84)</f>
        <v>0</v>
      </c>
      <c r="E84" s="258">
        <f aca="true" t="shared" si="32" ref="E84:E90">SUM(F84,G84)</f>
        <v>0</v>
      </c>
      <c r="F84" s="27">
        <v>0</v>
      </c>
      <c r="G84" s="27">
        <v>0</v>
      </c>
      <c r="H84" s="259">
        <f aca="true" t="shared" si="33" ref="H84:H90">I84+J84</f>
        <v>1</v>
      </c>
      <c r="I84" s="28">
        <v>1</v>
      </c>
      <c r="J84" s="28">
        <v>0</v>
      </c>
      <c r="K84" s="260">
        <f aca="true" t="shared" si="34" ref="K84:K90">L84+M84</f>
        <v>0</v>
      </c>
      <c r="L84" s="29">
        <v>0</v>
      </c>
      <c r="M84" s="29">
        <v>0</v>
      </c>
      <c r="N84" s="87"/>
    </row>
    <row r="85" spans="1:14" s="72" customFormat="1" ht="15">
      <c r="A85" s="177" t="s">
        <v>262</v>
      </c>
      <c r="B85" s="256">
        <f t="shared" si="30"/>
        <v>0</v>
      </c>
      <c r="C85" s="257">
        <f aca="true" t="shared" si="35" ref="C85:C90">SUM(F85,I85,L85)</f>
        <v>0</v>
      </c>
      <c r="D85" s="257">
        <f t="shared" si="31"/>
        <v>0</v>
      </c>
      <c r="E85" s="258">
        <f t="shared" si="32"/>
        <v>0</v>
      </c>
      <c r="F85" s="27">
        <v>0</v>
      </c>
      <c r="G85" s="27">
        <v>0</v>
      </c>
      <c r="H85" s="259">
        <f t="shared" si="33"/>
        <v>0</v>
      </c>
      <c r="I85" s="28">
        <v>0</v>
      </c>
      <c r="J85" s="28">
        <v>0</v>
      </c>
      <c r="K85" s="260">
        <f t="shared" si="34"/>
        <v>0</v>
      </c>
      <c r="L85" s="29">
        <v>0</v>
      </c>
      <c r="M85" s="29">
        <v>0</v>
      </c>
      <c r="N85" s="87"/>
    </row>
    <row r="86" spans="1:14" s="72" customFormat="1" ht="15">
      <c r="A86" s="177" t="s">
        <v>276</v>
      </c>
      <c r="B86" s="256">
        <f t="shared" si="30"/>
        <v>0</v>
      </c>
      <c r="C86" s="257">
        <f t="shared" si="35"/>
        <v>0</v>
      </c>
      <c r="D86" s="257">
        <f t="shared" si="31"/>
        <v>0</v>
      </c>
      <c r="E86" s="258">
        <f t="shared" si="32"/>
        <v>0</v>
      </c>
      <c r="F86" s="27">
        <v>0</v>
      </c>
      <c r="G86" s="27">
        <v>0</v>
      </c>
      <c r="H86" s="259">
        <f t="shared" si="33"/>
        <v>0</v>
      </c>
      <c r="I86" s="28">
        <v>0</v>
      </c>
      <c r="J86" s="28">
        <v>0</v>
      </c>
      <c r="K86" s="260">
        <f t="shared" si="34"/>
        <v>0</v>
      </c>
      <c r="L86" s="29">
        <v>0</v>
      </c>
      <c r="M86" s="29">
        <v>0</v>
      </c>
      <c r="N86" s="87"/>
    </row>
    <row r="87" spans="1:14" s="72" customFormat="1" ht="15">
      <c r="A87" s="177" t="s">
        <v>277</v>
      </c>
      <c r="B87" s="256">
        <f t="shared" si="30"/>
        <v>0</v>
      </c>
      <c r="C87" s="257">
        <f t="shared" si="35"/>
        <v>0</v>
      </c>
      <c r="D87" s="257">
        <f t="shared" si="31"/>
        <v>0</v>
      </c>
      <c r="E87" s="258">
        <f t="shared" si="32"/>
        <v>0</v>
      </c>
      <c r="F87" s="27">
        <v>0</v>
      </c>
      <c r="G87" s="27">
        <v>0</v>
      </c>
      <c r="H87" s="259">
        <f t="shared" si="33"/>
        <v>0</v>
      </c>
      <c r="I87" s="28">
        <v>0</v>
      </c>
      <c r="J87" s="28">
        <v>0</v>
      </c>
      <c r="K87" s="260">
        <f t="shared" si="34"/>
        <v>0</v>
      </c>
      <c r="L87" s="29">
        <v>0</v>
      </c>
      <c r="M87" s="29">
        <v>0</v>
      </c>
      <c r="N87" s="87"/>
    </row>
    <row r="88" spans="1:14" s="72" customFormat="1" ht="15">
      <c r="A88" s="177" t="s">
        <v>278</v>
      </c>
      <c r="B88" s="256">
        <f t="shared" si="30"/>
        <v>0</v>
      </c>
      <c r="C88" s="257">
        <f t="shared" si="35"/>
        <v>0</v>
      </c>
      <c r="D88" s="257">
        <f t="shared" si="31"/>
        <v>0</v>
      </c>
      <c r="E88" s="258">
        <f t="shared" si="32"/>
        <v>0</v>
      </c>
      <c r="F88" s="27">
        <v>0</v>
      </c>
      <c r="G88" s="27">
        <v>0</v>
      </c>
      <c r="H88" s="259">
        <f t="shared" si="33"/>
        <v>0</v>
      </c>
      <c r="I88" s="28">
        <v>0</v>
      </c>
      <c r="J88" s="28">
        <v>0</v>
      </c>
      <c r="K88" s="260">
        <f t="shared" si="34"/>
        <v>0</v>
      </c>
      <c r="L88" s="29">
        <v>0</v>
      </c>
      <c r="M88" s="29">
        <v>0</v>
      </c>
      <c r="N88" s="87"/>
    </row>
    <row r="89" spans="1:14" s="72" customFormat="1" ht="15">
      <c r="A89" s="177" t="s">
        <v>279</v>
      </c>
      <c r="B89" s="256">
        <f t="shared" si="30"/>
        <v>0</v>
      </c>
      <c r="C89" s="257">
        <f t="shared" si="35"/>
        <v>0</v>
      </c>
      <c r="D89" s="257">
        <f t="shared" si="31"/>
        <v>0</v>
      </c>
      <c r="E89" s="258">
        <f t="shared" si="32"/>
        <v>0</v>
      </c>
      <c r="F89" s="27">
        <v>0</v>
      </c>
      <c r="G89" s="27">
        <v>0</v>
      </c>
      <c r="H89" s="259">
        <f t="shared" si="33"/>
        <v>0</v>
      </c>
      <c r="I89" s="28">
        <v>0</v>
      </c>
      <c r="J89" s="28">
        <v>0</v>
      </c>
      <c r="K89" s="260">
        <f t="shared" si="34"/>
        <v>0</v>
      </c>
      <c r="L89" s="29">
        <v>0</v>
      </c>
      <c r="M89" s="29">
        <v>0</v>
      </c>
      <c r="N89" s="87"/>
    </row>
    <row r="90" spans="1:14" s="72" customFormat="1" ht="15">
      <c r="A90" s="177" t="s">
        <v>280</v>
      </c>
      <c r="B90" s="256">
        <f>SUM(C90:D90)</f>
        <v>0</v>
      </c>
      <c r="C90" s="257">
        <f t="shared" si="35"/>
        <v>0</v>
      </c>
      <c r="D90" s="257">
        <f t="shared" si="31"/>
        <v>0</v>
      </c>
      <c r="E90" s="258">
        <f t="shared" si="32"/>
        <v>0</v>
      </c>
      <c r="F90" s="27">
        <v>0</v>
      </c>
      <c r="G90" s="27">
        <v>0</v>
      </c>
      <c r="H90" s="259">
        <f t="shared" si="33"/>
        <v>0</v>
      </c>
      <c r="I90" s="28">
        <v>0</v>
      </c>
      <c r="J90" s="28">
        <v>0</v>
      </c>
      <c r="K90" s="260">
        <f t="shared" si="34"/>
        <v>0</v>
      </c>
      <c r="L90" s="29">
        <v>0</v>
      </c>
      <c r="M90" s="29">
        <v>0</v>
      </c>
      <c r="N90" s="87"/>
    </row>
    <row r="91" spans="1:13" s="72" customFormat="1" ht="15.75" thickBot="1">
      <c r="A91" s="239" t="s">
        <v>336</v>
      </c>
      <c r="B91" s="448">
        <f>SUM(B83:B90)</f>
        <v>1</v>
      </c>
      <c r="C91" s="448">
        <f aca="true" t="shared" si="36" ref="C91:M91">SUM(C83:C90)</f>
        <v>1</v>
      </c>
      <c r="D91" s="448">
        <f t="shared" si="36"/>
        <v>0</v>
      </c>
      <c r="E91" s="449">
        <f t="shared" si="36"/>
        <v>0</v>
      </c>
      <c r="F91" s="449">
        <f t="shared" si="36"/>
        <v>0</v>
      </c>
      <c r="G91" s="449">
        <f t="shared" si="36"/>
        <v>0</v>
      </c>
      <c r="H91" s="450">
        <f>SUM(H83:H90)</f>
        <v>1</v>
      </c>
      <c r="I91" s="450">
        <f t="shared" si="36"/>
        <v>1</v>
      </c>
      <c r="J91" s="450">
        <f t="shared" si="36"/>
        <v>0</v>
      </c>
      <c r="K91" s="451">
        <f>SUM(K83:K90)</f>
        <v>0</v>
      </c>
      <c r="L91" s="451">
        <f t="shared" si="36"/>
        <v>0</v>
      </c>
      <c r="M91" s="451">
        <f t="shared" si="36"/>
        <v>0</v>
      </c>
    </row>
    <row r="92" spans="1:13" s="72" customFormat="1" ht="13.5" thickTop="1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</row>
    <row r="93" spans="1:13" s="72" customFormat="1" ht="12.7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</row>
    <row r="94" spans="1:13" s="72" customFormat="1" ht="12.7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</row>
    <row r="95" spans="1:13" s="72" customFormat="1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</row>
    <row r="96" spans="1:13" s="72" customFormat="1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</row>
    <row r="97" spans="1:13" s="72" customFormat="1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</row>
    <row r="98" spans="1:13" s="72" customFormat="1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</row>
    <row r="99" spans="1:13" s="72" customFormat="1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</row>
    <row r="100" spans="1:13" s="72" customFormat="1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</row>
    <row r="101" spans="1:13" s="72" customFormat="1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</row>
    <row r="102" spans="1:13" s="72" customFormat="1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</row>
    <row r="103" spans="1:13" s="72" customFormat="1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</row>
    <row r="104" spans="1:13" s="72" customFormat="1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</row>
    <row r="105" spans="1:13" s="72" customFormat="1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</row>
    <row r="106" spans="1:13" s="72" customFormat="1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</row>
    <row r="107" spans="1:13" s="72" customFormat="1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</row>
    <row r="108" spans="1:13" s="72" customFormat="1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</row>
    <row r="109" spans="1:13" s="72" customFormat="1" ht="12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</row>
    <row r="110" spans="1:13" s="72" customFormat="1" ht="12.7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</row>
    <row r="111" spans="1:13" s="72" customFormat="1" ht="12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</row>
    <row r="112" spans="1:13" s="72" customFormat="1" ht="12.7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</row>
    <row r="113" spans="1:13" s="72" customFormat="1" ht="12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</row>
    <row r="114" spans="1:13" s="72" customFormat="1" ht="12.7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</row>
    <row r="115" spans="1:13" s="72" customFormat="1" ht="12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</row>
    <row r="116" spans="1:13" s="72" customFormat="1" ht="14.25">
      <c r="A116" s="156"/>
      <c r="B116" s="156"/>
      <c r="C116" s="157" t="s">
        <v>16</v>
      </c>
      <c r="D116" s="191"/>
      <c r="E116" s="261"/>
      <c r="F116" s="261"/>
      <c r="G116" s="262"/>
      <c r="H116" s="263"/>
      <c r="I116" s="264"/>
      <c r="J116" s="265"/>
      <c r="K116" s="183"/>
      <c r="L116" s="183"/>
      <c r="M116" s="183"/>
    </row>
    <row r="117" spans="1:13" s="72" customFormat="1" ht="14.25">
      <c r="A117" s="156"/>
      <c r="B117" s="156"/>
      <c r="C117" s="157" t="str">
        <f>$B$5</f>
        <v>2013-2014</v>
      </c>
      <c r="D117" s="191"/>
      <c r="E117" s="261"/>
      <c r="F117" s="261"/>
      <c r="G117" s="262"/>
      <c r="H117" s="263"/>
      <c r="I117" s="264"/>
      <c r="J117" s="265"/>
      <c r="K117" s="183"/>
      <c r="L117" s="183"/>
      <c r="M117" s="183"/>
    </row>
    <row r="118" spans="1:13" s="72" customFormat="1" ht="14.25">
      <c r="A118" s="158"/>
      <c r="B118" s="156"/>
      <c r="C118" s="524" t="s">
        <v>11</v>
      </c>
      <c r="D118" s="524"/>
      <c r="E118" s="266" t="s">
        <v>366</v>
      </c>
      <c r="F118" s="267"/>
      <c r="G118" s="262"/>
      <c r="H118" s="268" t="s">
        <v>373</v>
      </c>
      <c r="I118" s="268"/>
      <c r="J118" s="269"/>
      <c r="K118" s="183"/>
      <c r="L118" s="183"/>
      <c r="M118" s="183"/>
    </row>
    <row r="119" spans="1:13" s="72" customFormat="1" ht="16.5">
      <c r="A119" s="469" t="s">
        <v>387</v>
      </c>
      <c r="B119" s="470"/>
      <c r="C119" s="470"/>
      <c r="D119" s="470"/>
      <c r="E119" s="470"/>
      <c r="F119" s="470"/>
      <c r="G119" s="470"/>
      <c r="H119" s="470"/>
      <c r="I119" s="470"/>
      <c r="J119" s="470"/>
      <c r="K119" s="183"/>
      <c r="L119" s="183"/>
      <c r="M119" s="183"/>
    </row>
    <row r="120" spans="1:13" s="72" customFormat="1" ht="15">
      <c r="A120" s="491" t="s">
        <v>369</v>
      </c>
      <c r="B120" s="491"/>
      <c r="C120" s="521">
        <f>E120+H120</f>
        <v>136</v>
      </c>
      <c r="D120" s="521"/>
      <c r="E120" s="270">
        <f>B28</f>
        <v>0</v>
      </c>
      <c r="F120" s="522">
        <f>E120/C120</f>
        <v>0</v>
      </c>
      <c r="G120" s="522"/>
      <c r="H120" s="271">
        <f>GÉNERO!B33</f>
        <v>136</v>
      </c>
      <c r="I120" s="520">
        <f>H120/C120</f>
        <v>1</v>
      </c>
      <c r="J120" s="520"/>
      <c r="K120" s="183"/>
      <c r="L120" s="183"/>
      <c r="M120" s="183"/>
    </row>
    <row r="121" spans="1:13" s="72" customFormat="1" ht="15">
      <c r="A121" s="491" t="s">
        <v>370</v>
      </c>
      <c r="B121" s="491"/>
      <c r="C121" s="521">
        <f>E121+H121</f>
        <v>535</v>
      </c>
      <c r="D121" s="521"/>
      <c r="E121" s="270">
        <f>B38</f>
        <v>1</v>
      </c>
      <c r="F121" s="522">
        <f>E121/C121</f>
        <v>0.001869158878504673</v>
      </c>
      <c r="G121" s="522"/>
      <c r="H121" s="271">
        <f>GÉNERO!B71</f>
        <v>534</v>
      </c>
      <c r="I121" s="520">
        <f>H121/C121</f>
        <v>0.9981308411214953</v>
      </c>
      <c r="J121" s="520"/>
      <c r="K121" s="183"/>
      <c r="L121" s="183"/>
      <c r="M121" s="183"/>
    </row>
    <row r="122" spans="1:13" s="72" customFormat="1" ht="15">
      <c r="A122" s="491" t="s">
        <v>371</v>
      </c>
      <c r="B122" s="491"/>
      <c r="C122" s="521">
        <f>E122+H122</f>
        <v>821</v>
      </c>
      <c r="D122" s="521"/>
      <c r="E122" s="270">
        <f>B80</f>
        <v>3</v>
      </c>
      <c r="F122" s="522">
        <f>E122/C122</f>
        <v>0.0036540803897685747</v>
      </c>
      <c r="G122" s="522"/>
      <c r="H122" s="271">
        <f>GÉNERO!B122</f>
        <v>818</v>
      </c>
      <c r="I122" s="520">
        <f>H122/C122</f>
        <v>0.9963459196102314</v>
      </c>
      <c r="J122" s="520"/>
      <c r="K122" s="183"/>
      <c r="L122" s="183"/>
      <c r="M122" s="183"/>
    </row>
    <row r="123" spans="1:13" s="72" customFormat="1" ht="15">
      <c r="A123" s="491" t="s">
        <v>372</v>
      </c>
      <c r="B123" s="491"/>
      <c r="C123" s="521">
        <f>E123+H123</f>
        <v>187</v>
      </c>
      <c r="D123" s="521"/>
      <c r="E123" s="270">
        <f>B91</f>
        <v>1</v>
      </c>
      <c r="F123" s="525">
        <f>E123/C123</f>
        <v>0.0053475935828877</v>
      </c>
      <c r="G123" s="525"/>
      <c r="H123" s="271">
        <f>GÉNERO!B233</f>
        <v>186</v>
      </c>
      <c r="I123" s="531">
        <f>H123/C123</f>
        <v>0.9946524064171123</v>
      </c>
      <c r="J123" s="531"/>
      <c r="K123" s="183"/>
      <c r="L123" s="183"/>
      <c r="M123" s="183"/>
    </row>
    <row r="124" spans="1:13" s="72" customFormat="1" ht="15.75" thickBot="1">
      <c r="A124" s="523" t="s">
        <v>11</v>
      </c>
      <c r="B124" s="523"/>
      <c r="C124" s="530">
        <f>SUM(C120:C123)</f>
        <v>1679</v>
      </c>
      <c r="D124" s="530"/>
      <c r="E124" s="452">
        <f>SUM(E120:E123)</f>
        <v>5</v>
      </c>
      <c r="F124" s="533">
        <f>E124/C124</f>
        <v>0.0029779630732578916</v>
      </c>
      <c r="G124" s="533"/>
      <c r="H124" s="453">
        <f>SUM(H120:H123)</f>
        <v>1674</v>
      </c>
      <c r="I124" s="532">
        <f>H124/C124</f>
        <v>0.9970220369267421</v>
      </c>
      <c r="J124" s="532"/>
      <c r="K124" s="183"/>
      <c r="L124" s="183"/>
      <c r="M124" s="183"/>
    </row>
    <row r="125" spans="1:13" s="72" customFormat="1" ht="13.5" thickTop="1">
      <c r="A125" s="183"/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</row>
    <row r="126" spans="1:13" s="72" customFormat="1" ht="12.75">
      <c r="A126" s="183"/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</row>
    <row r="127" spans="1:13" s="72" customFormat="1" ht="12.75">
      <c r="A127" s="183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</row>
    <row r="128" spans="1:13" s="72" customFormat="1" ht="12.75">
      <c r="A128" s="183"/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</row>
    <row r="129" spans="1:13" s="72" customFormat="1" ht="12.75">
      <c r="A129" s="183"/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</row>
    <row r="130" spans="1:13" s="72" customFormat="1" ht="12.75">
      <c r="A130" s="183"/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</row>
    <row r="131" spans="1:13" s="72" customFormat="1" ht="12.75">
      <c r="A131" s="183"/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</row>
    <row r="132" spans="1:13" s="72" customFormat="1" ht="12.75">
      <c r="A132" s="183"/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</row>
    <row r="133" spans="1:13" s="72" customFormat="1" ht="12.75">
      <c r="A133" s="183"/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</row>
    <row r="134" spans="1:13" s="72" customFormat="1" ht="12.75">
      <c r="A134" s="183"/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</row>
    <row r="135" spans="1:13" s="72" customFormat="1" ht="12.75">
      <c r="A135" s="183"/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</row>
    <row r="136" spans="1:13" s="72" customFormat="1" ht="12.75">
      <c r="A136" s="183"/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</row>
    <row r="137" spans="1:13" s="72" customFormat="1" ht="12.75">
      <c r="A137" s="183"/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</row>
    <row r="138" spans="1:13" s="72" customFormat="1" ht="12.75">
      <c r="A138" s="183"/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</row>
    <row r="139" spans="1:13" s="72" customFormat="1" ht="12.75">
      <c r="A139" s="183"/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</row>
    <row r="140" spans="1:13" s="72" customFormat="1" ht="12.75">
      <c r="A140" s="183"/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</row>
    <row r="141" spans="1:13" s="72" customFormat="1" ht="12.75">
      <c r="A141" s="183"/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</row>
    <row r="142" s="72" customFormat="1" ht="10.5"/>
    <row r="143" spans="2:13" s="72" customFormat="1" ht="10.5"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</row>
    <row r="144" spans="2:13" s="107" customFormat="1" ht="14.25"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</row>
    <row r="145" spans="2:13" s="107" customFormat="1" ht="14.25"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</row>
    <row r="146" spans="2:13" s="107" customFormat="1" ht="14.25"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</row>
    <row r="147" spans="2:13" s="107" customFormat="1" ht="14.25">
      <c r="B147" s="237"/>
      <c r="C147" s="237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</row>
    <row r="148" spans="2:13" s="107" customFormat="1" ht="14.25"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</row>
    <row r="149" spans="2:13" s="107" customFormat="1" ht="14.25"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</row>
    <row r="150" spans="2:13" s="107" customFormat="1" ht="14.25"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</row>
    <row r="151" spans="2:13" s="107" customFormat="1" ht="14.25"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</row>
    <row r="152" spans="2:13" s="107" customFormat="1" ht="14.25"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</row>
    <row r="153" spans="2:13" s="107" customFormat="1" ht="14.25">
      <c r="B153" s="237"/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</row>
    <row r="154" spans="2:13" s="107" customFormat="1" ht="14.25"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</row>
    <row r="155" spans="2:13" s="107" customFormat="1" ht="14.25">
      <c r="B155" s="237"/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237"/>
    </row>
    <row r="156" spans="2:13" s="107" customFormat="1" ht="14.25">
      <c r="B156" s="237"/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</row>
    <row r="157" spans="2:13" s="107" customFormat="1" ht="14.25">
      <c r="B157" s="237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</row>
    <row r="158" spans="2:13" s="107" customFormat="1" ht="14.25">
      <c r="B158" s="237"/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</row>
    <row r="159" spans="2:13" s="107" customFormat="1" ht="14.25"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</row>
    <row r="160" spans="2:13" s="107" customFormat="1" ht="14.25">
      <c r="B160" s="237"/>
      <c r="C160" s="237"/>
      <c r="D160" s="237"/>
      <c r="E160" s="237"/>
      <c r="F160" s="237"/>
      <c r="G160" s="237"/>
      <c r="H160" s="237"/>
      <c r="I160" s="237"/>
      <c r="J160" s="237"/>
      <c r="K160" s="237"/>
      <c r="L160" s="237"/>
      <c r="M160" s="237"/>
    </row>
    <row r="161" spans="2:13" s="107" customFormat="1" ht="14.25">
      <c r="B161" s="237"/>
      <c r="C161" s="237"/>
      <c r="D161" s="237"/>
      <c r="E161" s="237"/>
      <c r="F161" s="237"/>
      <c r="G161" s="237"/>
      <c r="H161" s="237"/>
      <c r="I161" s="237"/>
      <c r="J161" s="237"/>
      <c r="K161" s="237"/>
      <c r="L161" s="237"/>
      <c r="M161" s="237"/>
    </row>
    <row r="162" spans="2:13" s="107" customFormat="1" ht="14.25">
      <c r="B162" s="237"/>
      <c r="C162" s="237"/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</row>
    <row r="163" spans="2:13" s="107" customFormat="1" ht="14.25">
      <c r="B163" s="237"/>
      <c r="C163" s="237"/>
      <c r="D163" s="237"/>
      <c r="E163" s="237"/>
      <c r="F163" s="237"/>
      <c r="G163" s="237"/>
      <c r="H163" s="237"/>
      <c r="I163" s="237"/>
      <c r="J163" s="237"/>
      <c r="K163" s="237"/>
      <c r="L163" s="237"/>
      <c r="M163" s="237"/>
    </row>
    <row r="164" spans="2:13" s="107" customFormat="1" ht="14.25">
      <c r="B164" s="237"/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</row>
    <row r="165" spans="2:13" s="107" customFormat="1" ht="14.25">
      <c r="B165" s="237"/>
      <c r="C165" s="237"/>
      <c r="D165" s="237"/>
      <c r="E165" s="237"/>
      <c r="F165" s="237"/>
      <c r="G165" s="237"/>
      <c r="H165" s="237"/>
      <c r="I165" s="237"/>
      <c r="J165" s="237"/>
      <c r="K165" s="237"/>
      <c r="L165" s="237"/>
      <c r="M165" s="237"/>
    </row>
    <row r="166" spans="2:13" s="107" customFormat="1" ht="14.25">
      <c r="B166" s="237"/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</row>
    <row r="167" spans="2:13" s="107" customFormat="1" ht="14.25">
      <c r="B167" s="237"/>
      <c r="C167" s="237"/>
      <c r="D167" s="237"/>
      <c r="E167" s="237"/>
      <c r="F167" s="237"/>
      <c r="G167" s="237"/>
      <c r="H167" s="237"/>
      <c r="I167" s="237"/>
      <c r="J167" s="237"/>
      <c r="K167" s="237"/>
      <c r="L167" s="237"/>
      <c r="M167" s="237"/>
    </row>
    <row r="168" spans="2:13" s="107" customFormat="1" ht="14.25">
      <c r="B168" s="237"/>
      <c r="C168" s="237"/>
      <c r="D168" s="237"/>
      <c r="E168" s="237"/>
      <c r="F168" s="237"/>
      <c r="G168" s="237"/>
      <c r="H168" s="237"/>
      <c r="I168" s="237"/>
      <c r="J168" s="237"/>
      <c r="K168" s="237"/>
      <c r="L168" s="237"/>
      <c r="M168" s="237"/>
    </row>
    <row r="169" spans="2:13" s="107" customFormat="1" ht="14.25">
      <c r="B169" s="237"/>
      <c r="C169" s="237"/>
      <c r="D169" s="237"/>
      <c r="E169" s="237"/>
      <c r="F169" s="237"/>
      <c r="G169" s="237"/>
      <c r="H169" s="237"/>
      <c r="I169" s="237"/>
      <c r="J169" s="237"/>
      <c r="K169" s="237"/>
      <c r="L169" s="237"/>
      <c r="M169" s="237"/>
    </row>
    <row r="170" spans="2:13" s="107" customFormat="1" ht="14.25">
      <c r="B170" s="237"/>
      <c r="C170" s="237"/>
      <c r="D170" s="237"/>
      <c r="E170" s="237"/>
      <c r="F170" s="237"/>
      <c r="G170" s="237"/>
      <c r="H170" s="237"/>
      <c r="I170" s="237"/>
      <c r="J170" s="237"/>
      <c r="K170" s="237"/>
      <c r="L170" s="237"/>
      <c r="M170" s="237"/>
    </row>
    <row r="171" spans="2:13" s="107" customFormat="1" ht="14.25">
      <c r="B171" s="237"/>
      <c r="C171" s="237"/>
      <c r="D171" s="237"/>
      <c r="E171" s="237"/>
      <c r="F171" s="237"/>
      <c r="G171" s="237"/>
      <c r="H171" s="237"/>
      <c r="I171" s="237"/>
      <c r="J171" s="237"/>
      <c r="K171" s="237"/>
      <c r="L171" s="237"/>
      <c r="M171" s="237"/>
    </row>
    <row r="172" spans="2:13" s="107" customFormat="1" ht="14.25">
      <c r="B172" s="237"/>
      <c r="C172" s="237"/>
      <c r="D172" s="237"/>
      <c r="E172" s="237"/>
      <c r="F172" s="237"/>
      <c r="G172" s="237"/>
      <c r="H172" s="237"/>
      <c r="I172" s="237"/>
      <c r="J172" s="237"/>
      <c r="K172" s="237"/>
      <c r="L172" s="237"/>
      <c r="M172" s="237"/>
    </row>
    <row r="173" spans="2:13" s="107" customFormat="1" ht="14.25">
      <c r="B173" s="237"/>
      <c r="C173" s="237"/>
      <c r="D173" s="237"/>
      <c r="E173" s="237"/>
      <c r="F173" s="237"/>
      <c r="G173" s="237"/>
      <c r="H173" s="237"/>
      <c r="I173" s="237"/>
      <c r="J173" s="237"/>
      <c r="K173" s="237"/>
      <c r="L173" s="237"/>
      <c r="M173" s="237"/>
    </row>
    <row r="174" spans="2:13" s="107" customFormat="1" ht="14.25">
      <c r="B174" s="237"/>
      <c r="C174" s="237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</row>
    <row r="175" spans="2:13" s="107" customFormat="1" ht="14.25">
      <c r="B175" s="237"/>
      <c r="C175" s="237"/>
      <c r="D175" s="237"/>
      <c r="E175" s="237"/>
      <c r="F175" s="237"/>
      <c r="G175" s="237"/>
      <c r="H175" s="237"/>
      <c r="I175" s="237"/>
      <c r="J175" s="237"/>
      <c r="K175" s="237"/>
      <c r="L175" s="237"/>
      <c r="M175" s="237"/>
    </row>
    <row r="176" spans="1:13" s="72" customFormat="1" ht="19.5" thickBot="1">
      <c r="A176" s="489" t="s">
        <v>338</v>
      </c>
      <c r="B176" s="489"/>
      <c r="C176" s="489"/>
      <c r="D176" s="489"/>
      <c r="E176" s="489"/>
      <c r="F176" s="489"/>
      <c r="G176" s="489"/>
      <c r="H176" s="489"/>
      <c r="I176" s="489"/>
      <c r="J176" s="489"/>
      <c r="K176" s="489"/>
      <c r="L176" s="489"/>
      <c r="M176" s="489"/>
    </row>
    <row r="177" spans="1:13" s="72" customFormat="1" ht="15.75" thickTop="1">
      <c r="A177" s="465" t="s">
        <v>386</v>
      </c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</row>
    <row r="178" spans="2:13" s="72" customFormat="1" ht="14.25">
      <c r="B178" s="157" t="s">
        <v>16</v>
      </c>
      <c r="C178" s="157"/>
      <c r="D178" s="157"/>
      <c r="E178" s="248" t="s">
        <v>4</v>
      </c>
      <c r="F178" s="248"/>
      <c r="G178" s="248"/>
      <c r="H178" s="249" t="s">
        <v>12</v>
      </c>
      <c r="I178" s="249"/>
      <c r="J178" s="249"/>
      <c r="K178" s="250" t="s">
        <v>5</v>
      </c>
      <c r="L178" s="250"/>
      <c r="M178" s="251"/>
    </row>
    <row r="179" spans="2:13" s="72" customFormat="1" ht="14.25">
      <c r="B179" s="157" t="str">
        <f>$B$5</f>
        <v>2013-2014</v>
      </c>
      <c r="C179" s="157"/>
      <c r="D179" s="157"/>
      <c r="E179" s="248">
        <f>$E$5</f>
        <v>2013</v>
      </c>
      <c r="F179" s="248"/>
      <c r="G179" s="248"/>
      <c r="H179" s="249">
        <f>$H$5</f>
        <v>2013</v>
      </c>
      <c r="I179" s="249"/>
      <c r="J179" s="249"/>
      <c r="K179" s="250">
        <f>$K$5</f>
        <v>2014</v>
      </c>
      <c r="L179" s="250"/>
      <c r="M179" s="251"/>
    </row>
    <row r="180" spans="2:13" s="72" customFormat="1" ht="14.25">
      <c r="B180" s="159" t="s">
        <v>11</v>
      </c>
      <c r="C180" s="252" t="s">
        <v>6</v>
      </c>
      <c r="D180" s="252" t="s">
        <v>7</v>
      </c>
      <c r="E180" s="253" t="s">
        <v>11</v>
      </c>
      <c r="F180" s="145" t="s">
        <v>6</v>
      </c>
      <c r="G180" s="145" t="s">
        <v>7</v>
      </c>
      <c r="H180" s="254" t="s">
        <v>11</v>
      </c>
      <c r="I180" s="146" t="s">
        <v>6</v>
      </c>
      <c r="J180" s="146" t="s">
        <v>7</v>
      </c>
      <c r="K180" s="255" t="s">
        <v>11</v>
      </c>
      <c r="L180" s="131" t="s">
        <v>6</v>
      </c>
      <c r="M180" s="131" t="s">
        <v>7</v>
      </c>
    </row>
    <row r="181" spans="1:13" s="72" customFormat="1" ht="16.5">
      <c r="A181" s="471" t="s">
        <v>281</v>
      </c>
      <c r="B181" s="472"/>
      <c r="C181" s="472"/>
      <c r="D181" s="472"/>
      <c r="E181" s="472"/>
      <c r="F181" s="472"/>
      <c r="G181" s="472"/>
      <c r="H181" s="472"/>
      <c r="I181" s="472"/>
      <c r="J181" s="472"/>
      <c r="K181" s="472"/>
      <c r="L181" s="472"/>
      <c r="M181" s="473"/>
    </row>
    <row r="182" spans="1:14" s="72" customFormat="1" ht="15">
      <c r="A182" s="177" t="s">
        <v>126</v>
      </c>
      <c r="B182" s="256">
        <f>SUM(C182:D182)</f>
        <v>0</v>
      </c>
      <c r="C182" s="257">
        <f>SUM(F182,I182,L182)</f>
        <v>0</v>
      </c>
      <c r="D182" s="257">
        <f>SUM(G182,J182,M182)</f>
        <v>0</v>
      </c>
      <c r="E182" s="258">
        <f>SUM(F182,G182)</f>
        <v>0</v>
      </c>
      <c r="F182" s="27">
        <v>0</v>
      </c>
      <c r="G182" s="27">
        <v>0</v>
      </c>
      <c r="H182" s="259">
        <f>SUM(I182:J182)</f>
        <v>0</v>
      </c>
      <c r="I182" s="28">
        <v>0</v>
      </c>
      <c r="J182" s="28">
        <v>0</v>
      </c>
      <c r="K182" s="260">
        <f>SUM(L182:M182)</f>
        <v>0</v>
      </c>
      <c r="L182" s="29">
        <v>0</v>
      </c>
      <c r="M182" s="29">
        <v>0</v>
      </c>
      <c r="N182" s="87"/>
    </row>
    <row r="183" spans="1:14" s="72" customFormat="1" ht="15">
      <c r="A183" s="177" t="s">
        <v>128</v>
      </c>
      <c r="B183" s="256">
        <f aca="true" t="shared" si="37" ref="B183:B190">SUM(C183:D183)</f>
        <v>0</v>
      </c>
      <c r="C183" s="257">
        <f aca="true" t="shared" si="38" ref="C183:C190">SUM(F183,I183,L183)</f>
        <v>0</v>
      </c>
      <c r="D183" s="257">
        <f aca="true" t="shared" si="39" ref="D183:D189">SUM(G183,J183,M183)</f>
        <v>0</v>
      </c>
      <c r="E183" s="258">
        <f aca="true" t="shared" si="40" ref="E183:E190">SUM(F183,G183)</f>
        <v>0</v>
      </c>
      <c r="F183" s="27">
        <v>0</v>
      </c>
      <c r="G183" s="27">
        <v>0</v>
      </c>
      <c r="H183" s="259">
        <f aca="true" t="shared" si="41" ref="H183:H190">SUM(I183:J183)</f>
        <v>0</v>
      </c>
      <c r="I183" s="28">
        <v>0</v>
      </c>
      <c r="J183" s="28">
        <v>0</v>
      </c>
      <c r="K183" s="260">
        <f aca="true" t="shared" si="42" ref="K183:K190">SUM(L183:M183)</f>
        <v>0</v>
      </c>
      <c r="L183" s="29">
        <v>0</v>
      </c>
      <c r="M183" s="29">
        <v>0</v>
      </c>
      <c r="N183" s="87"/>
    </row>
    <row r="184" spans="1:14" s="72" customFormat="1" ht="15">
      <c r="A184" s="177" t="s">
        <v>378</v>
      </c>
      <c r="B184" s="256">
        <f t="shared" si="37"/>
        <v>3</v>
      </c>
      <c r="C184" s="257">
        <f t="shared" si="38"/>
        <v>2</v>
      </c>
      <c r="D184" s="257">
        <f t="shared" si="39"/>
        <v>1</v>
      </c>
      <c r="E184" s="258">
        <f t="shared" si="40"/>
        <v>2</v>
      </c>
      <c r="F184" s="27">
        <v>1</v>
      </c>
      <c r="G184" s="27">
        <v>1</v>
      </c>
      <c r="H184" s="259">
        <f t="shared" si="41"/>
        <v>0</v>
      </c>
      <c r="I184" s="28">
        <v>0</v>
      </c>
      <c r="J184" s="28">
        <v>0</v>
      </c>
      <c r="K184" s="260">
        <f t="shared" si="42"/>
        <v>1</v>
      </c>
      <c r="L184" s="29">
        <v>1</v>
      </c>
      <c r="M184" s="29">
        <v>0</v>
      </c>
      <c r="N184" s="87"/>
    </row>
    <row r="185" spans="1:14" s="72" customFormat="1" ht="15">
      <c r="A185" s="177" t="s">
        <v>239</v>
      </c>
      <c r="B185" s="256">
        <f t="shared" si="37"/>
        <v>1</v>
      </c>
      <c r="C185" s="257">
        <f t="shared" si="38"/>
        <v>1</v>
      </c>
      <c r="D185" s="257">
        <f t="shared" si="39"/>
        <v>0</v>
      </c>
      <c r="E185" s="258">
        <f t="shared" si="40"/>
        <v>0</v>
      </c>
      <c r="F185" s="27">
        <v>0</v>
      </c>
      <c r="G185" s="27">
        <v>0</v>
      </c>
      <c r="H185" s="259">
        <f t="shared" si="41"/>
        <v>1</v>
      </c>
      <c r="I185" s="28">
        <v>1</v>
      </c>
      <c r="J185" s="28">
        <v>0</v>
      </c>
      <c r="K185" s="260">
        <f t="shared" si="42"/>
        <v>0</v>
      </c>
      <c r="L185" s="29">
        <v>0</v>
      </c>
      <c r="M185" s="29">
        <v>0</v>
      </c>
      <c r="N185" s="87"/>
    </row>
    <row r="186" spans="1:14" s="72" customFormat="1" ht="15">
      <c r="A186" s="177" t="s">
        <v>240</v>
      </c>
      <c r="B186" s="256">
        <f t="shared" si="37"/>
        <v>3</v>
      </c>
      <c r="C186" s="257">
        <f t="shared" si="38"/>
        <v>3</v>
      </c>
      <c r="D186" s="257">
        <f t="shared" si="39"/>
        <v>0</v>
      </c>
      <c r="E186" s="258">
        <f t="shared" si="40"/>
        <v>0</v>
      </c>
      <c r="F186" s="27">
        <v>0</v>
      </c>
      <c r="G186" s="27">
        <v>0</v>
      </c>
      <c r="H186" s="259">
        <f t="shared" si="41"/>
        <v>3</v>
      </c>
      <c r="I186" s="28">
        <v>3</v>
      </c>
      <c r="J186" s="28">
        <v>0</v>
      </c>
      <c r="K186" s="260">
        <f t="shared" si="42"/>
        <v>0</v>
      </c>
      <c r="L186" s="29">
        <v>0</v>
      </c>
      <c r="M186" s="29">
        <v>0</v>
      </c>
      <c r="N186" s="87"/>
    </row>
    <row r="187" spans="1:14" s="72" customFormat="1" ht="15">
      <c r="A187" s="177" t="s">
        <v>241</v>
      </c>
      <c r="B187" s="256">
        <f t="shared" si="37"/>
        <v>0</v>
      </c>
      <c r="C187" s="257">
        <f t="shared" si="38"/>
        <v>0</v>
      </c>
      <c r="D187" s="257">
        <f t="shared" si="39"/>
        <v>0</v>
      </c>
      <c r="E187" s="258">
        <f t="shared" si="40"/>
        <v>0</v>
      </c>
      <c r="F187" s="27">
        <v>0</v>
      </c>
      <c r="G187" s="27">
        <v>0</v>
      </c>
      <c r="H187" s="259">
        <f t="shared" si="41"/>
        <v>0</v>
      </c>
      <c r="I187" s="28">
        <v>0</v>
      </c>
      <c r="J187" s="28">
        <v>0</v>
      </c>
      <c r="K187" s="260">
        <f t="shared" si="42"/>
        <v>0</v>
      </c>
      <c r="L187" s="29">
        <v>0</v>
      </c>
      <c r="M187" s="29">
        <v>0</v>
      </c>
      <c r="N187" s="87"/>
    </row>
    <row r="188" spans="1:14" s="72" customFormat="1" ht="15">
      <c r="A188" s="177" t="s">
        <v>127</v>
      </c>
      <c r="B188" s="256">
        <f t="shared" si="37"/>
        <v>0</v>
      </c>
      <c r="C188" s="257">
        <f t="shared" si="38"/>
        <v>0</v>
      </c>
      <c r="D188" s="257">
        <f t="shared" si="39"/>
        <v>0</v>
      </c>
      <c r="E188" s="258">
        <f t="shared" si="40"/>
        <v>0</v>
      </c>
      <c r="F188" s="27">
        <v>0</v>
      </c>
      <c r="G188" s="27">
        <v>0</v>
      </c>
      <c r="H188" s="259">
        <f t="shared" si="41"/>
        <v>0</v>
      </c>
      <c r="I188" s="28">
        <v>0</v>
      </c>
      <c r="J188" s="28">
        <v>0</v>
      </c>
      <c r="K188" s="260">
        <f t="shared" si="42"/>
        <v>0</v>
      </c>
      <c r="L188" s="29">
        <v>0</v>
      </c>
      <c r="M188" s="29">
        <v>0</v>
      </c>
      <c r="N188" s="87"/>
    </row>
    <row r="189" spans="1:14" s="72" customFormat="1" ht="15">
      <c r="A189" s="177" t="s">
        <v>311</v>
      </c>
      <c r="B189" s="256">
        <f t="shared" si="37"/>
        <v>3</v>
      </c>
      <c r="C189" s="257">
        <f t="shared" si="38"/>
        <v>2</v>
      </c>
      <c r="D189" s="257">
        <f t="shared" si="39"/>
        <v>1</v>
      </c>
      <c r="E189" s="258">
        <f t="shared" si="40"/>
        <v>0</v>
      </c>
      <c r="F189" s="27">
        <v>0</v>
      </c>
      <c r="G189" s="27">
        <v>0</v>
      </c>
      <c r="H189" s="259">
        <f t="shared" si="41"/>
        <v>1</v>
      </c>
      <c r="I189" s="28">
        <v>1</v>
      </c>
      <c r="J189" s="28">
        <v>0</v>
      </c>
      <c r="K189" s="260">
        <f t="shared" si="42"/>
        <v>2</v>
      </c>
      <c r="L189" s="29">
        <v>1</v>
      </c>
      <c r="M189" s="29">
        <v>1</v>
      </c>
      <c r="N189" s="87"/>
    </row>
    <row r="190" spans="1:13" s="72" customFormat="1" ht="15">
      <c r="A190" s="177" t="s">
        <v>125</v>
      </c>
      <c r="B190" s="256">
        <f t="shared" si="37"/>
        <v>0</v>
      </c>
      <c r="C190" s="257">
        <f t="shared" si="38"/>
        <v>0</v>
      </c>
      <c r="D190" s="257">
        <f>SUM(G190,J190,M190)</f>
        <v>0</v>
      </c>
      <c r="E190" s="258">
        <f t="shared" si="40"/>
        <v>0</v>
      </c>
      <c r="F190" s="27">
        <v>0</v>
      </c>
      <c r="G190" s="27">
        <v>0</v>
      </c>
      <c r="H190" s="259">
        <f t="shared" si="41"/>
        <v>0</v>
      </c>
      <c r="I190" s="28">
        <v>0</v>
      </c>
      <c r="J190" s="28">
        <v>0</v>
      </c>
      <c r="K190" s="260">
        <f t="shared" si="42"/>
        <v>0</v>
      </c>
      <c r="L190" s="29">
        <v>0</v>
      </c>
      <c r="M190" s="29">
        <v>0</v>
      </c>
    </row>
    <row r="191" spans="1:13" s="72" customFormat="1" ht="15.75" thickBot="1">
      <c r="A191" s="447" t="s">
        <v>332</v>
      </c>
      <c r="B191" s="448">
        <f>SUM(B182:B190)</f>
        <v>10</v>
      </c>
      <c r="C191" s="448">
        <f aca="true" t="shared" si="43" ref="C191:M191">SUM(C182:C190)</f>
        <v>8</v>
      </c>
      <c r="D191" s="448">
        <f t="shared" si="43"/>
        <v>2</v>
      </c>
      <c r="E191" s="449">
        <f t="shared" si="43"/>
        <v>2</v>
      </c>
      <c r="F191" s="449">
        <f t="shared" si="43"/>
        <v>1</v>
      </c>
      <c r="G191" s="449">
        <f t="shared" si="43"/>
        <v>1</v>
      </c>
      <c r="H191" s="450">
        <f t="shared" si="43"/>
        <v>5</v>
      </c>
      <c r="I191" s="450">
        <f t="shared" si="43"/>
        <v>5</v>
      </c>
      <c r="J191" s="450">
        <f t="shared" si="43"/>
        <v>0</v>
      </c>
      <c r="K191" s="451">
        <f>SUM(K182:K190)</f>
        <v>3</v>
      </c>
      <c r="L191" s="451">
        <f t="shared" si="43"/>
        <v>2</v>
      </c>
      <c r="M191" s="451">
        <f t="shared" si="43"/>
        <v>1</v>
      </c>
    </row>
    <row r="192" spans="1:14" s="72" customFormat="1" ht="15" thickTop="1">
      <c r="A192" s="183"/>
      <c r="B192" s="183"/>
      <c r="C192" s="18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87"/>
    </row>
    <row r="193" spans="1:13" s="72" customFormat="1" ht="16.5">
      <c r="A193" s="471" t="s">
        <v>244</v>
      </c>
      <c r="B193" s="472"/>
      <c r="C193" s="472"/>
      <c r="D193" s="472"/>
      <c r="E193" s="472"/>
      <c r="F193" s="472"/>
      <c r="G193" s="472"/>
      <c r="H193" s="472"/>
      <c r="I193" s="472"/>
      <c r="J193" s="472"/>
      <c r="K193" s="472"/>
      <c r="L193" s="472"/>
      <c r="M193" s="473"/>
    </row>
    <row r="194" spans="1:14" s="72" customFormat="1" ht="15">
      <c r="A194" s="177" t="s">
        <v>246</v>
      </c>
      <c r="B194" s="256">
        <f>SUM(C194:D194)</f>
        <v>3</v>
      </c>
      <c r="C194" s="257">
        <f>SUM(F194,I194,L194)</f>
        <v>1</v>
      </c>
      <c r="D194" s="257">
        <f>SUM(G194,J194,M194)</f>
        <v>2</v>
      </c>
      <c r="E194" s="258">
        <f>SUM(F194:G194)</f>
        <v>1</v>
      </c>
      <c r="F194" s="27">
        <v>0</v>
      </c>
      <c r="G194" s="27">
        <v>1</v>
      </c>
      <c r="H194" s="259">
        <f>SUM(I194:J194)</f>
        <v>0</v>
      </c>
      <c r="I194" s="28">
        <v>0</v>
      </c>
      <c r="J194" s="28">
        <v>0</v>
      </c>
      <c r="K194" s="260">
        <f>SUM(L194:M194)</f>
        <v>2</v>
      </c>
      <c r="L194" s="29">
        <v>1</v>
      </c>
      <c r="M194" s="29">
        <v>1</v>
      </c>
      <c r="N194" s="87"/>
    </row>
    <row r="195" spans="1:14" s="72" customFormat="1" ht="15">
      <c r="A195" s="177" t="s">
        <v>282</v>
      </c>
      <c r="B195" s="256">
        <f aca="true" t="shared" si="44" ref="B195:B204">SUM(C195:D195)</f>
        <v>0</v>
      </c>
      <c r="C195" s="257">
        <f aca="true" t="shared" si="45" ref="C195:C204">SUM(F195,I195,L195)</f>
        <v>0</v>
      </c>
      <c r="D195" s="257">
        <f aca="true" t="shared" si="46" ref="D195:D204">SUM(G195,J195,M195)</f>
        <v>0</v>
      </c>
      <c r="E195" s="258">
        <f aca="true" t="shared" si="47" ref="E195:E204">SUM(F195:G195)</f>
        <v>0</v>
      </c>
      <c r="F195" s="27">
        <v>0</v>
      </c>
      <c r="G195" s="27">
        <v>0</v>
      </c>
      <c r="H195" s="259">
        <f aca="true" t="shared" si="48" ref="H195:H204">SUM(I195:J195)</f>
        <v>0</v>
      </c>
      <c r="I195" s="28">
        <v>0</v>
      </c>
      <c r="J195" s="28">
        <v>0</v>
      </c>
      <c r="K195" s="260">
        <f aca="true" t="shared" si="49" ref="K195:K204">SUM(L195:M195)</f>
        <v>0</v>
      </c>
      <c r="L195" s="29">
        <v>0</v>
      </c>
      <c r="M195" s="29">
        <v>0</v>
      </c>
      <c r="N195" s="87"/>
    </row>
    <row r="196" spans="1:14" s="72" customFormat="1" ht="15">
      <c r="A196" s="177" t="s">
        <v>283</v>
      </c>
      <c r="B196" s="256">
        <f t="shared" si="44"/>
        <v>1</v>
      </c>
      <c r="C196" s="257">
        <f t="shared" si="45"/>
        <v>0</v>
      </c>
      <c r="D196" s="257">
        <f t="shared" si="46"/>
        <v>1</v>
      </c>
      <c r="E196" s="258">
        <f t="shared" si="47"/>
        <v>1</v>
      </c>
      <c r="F196" s="27">
        <v>0</v>
      </c>
      <c r="G196" s="27">
        <v>1</v>
      </c>
      <c r="H196" s="259">
        <f t="shared" si="48"/>
        <v>0</v>
      </c>
      <c r="I196" s="28">
        <v>0</v>
      </c>
      <c r="J196" s="28">
        <v>0</v>
      </c>
      <c r="K196" s="260">
        <f t="shared" si="49"/>
        <v>0</v>
      </c>
      <c r="L196" s="29">
        <v>0</v>
      </c>
      <c r="M196" s="29">
        <v>0</v>
      </c>
      <c r="N196" s="87"/>
    </row>
    <row r="197" spans="1:14" s="72" customFormat="1" ht="15">
      <c r="A197" s="177" t="s">
        <v>317</v>
      </c>
      <c r="B197" s="256">
        <f t="shared" si="44"/>
        <v>0</v>
      </c>
      <c r="C197" s="257">
        <f t="shared" si="45"/>
        <v>0</v>
      </c>
      <c r="D197" s="257">
        <f t="shared" si="46"/>
        <v>0</v>
      </c>
      <c r="E197" s="258">
        <f t="shared" si="47"/>
        <v>0</v>
      </c>
      <c r="F197" s="27">
        <v>0</v>
      </c>
      <c r="G197" s="27">
        <v>0</v>
      </c>
      <c r="H197" s="259">
        <f t="shared" si="48"/>
        <v>0</v>
      </c>
      <c r="I197" s="28">
        <v>0</v>
      </c>
      <c r="J197" s="28">
        <v>0</v>
      </c>
      <c r="K197" s="260">
        <f t="shared" si="49"/>
        <v>0</v>
      </c>
      <c r="L197" s="29">
        <v>0</v>
      </c>
      <c r="M197" s="29">
        <v>0</v>
      </c>
      <c r="N197" s="87"/>
    </row>
    <row r="198" spans="1:14" s="72" customFormat="1" ht="15">
      <c r="A198" s="177" t="s">
        <v>267</v>
      </c>
      <c r="B198" s="256">
        <f t="shared" si="44"/>
        <v>1</v>
      </c>
      <c r="C198" s="257">
        <f t="shared" si="45"/>
        <v>1</v>
      </c>
      <c r="D198" s="257">
        <f t="shared" si="46"/>
        <v>0</v>
      </c>
      <c r="E198" s="258">
        <f t="shared" si="47"/>
        <v>0</v>
      </c>
      <c r="F198" s="27">
        <v>0</v>
      </c>
      <c r="G198" s="27">
        <v>0</v>
      </c>
      <c r="H198" s="259">
        <f t="shared" si="48"/>
        <v>0</v>
      </c>
      <c r="I198" s="28">
        <v>0</v>
      </c>
      <c r="J198" s="28">
        <v>0</v>
      </c>
      <c r="K198" s="260">
        <f t="shared" si="49"/>
        <v>1</v>
      </c>
      <c r="L198" s="29">
        <v>1</v>
      </c>
      <c r="M198" s="29">
        <v>0</v>
      </c>
      <c r="N198" s="87"/>
    </row>
    <row r="199" spans="1:14" s="72" customFormat="1" ht="15">
      <c r="A199" s="177" t="s">
        <v>250</v>
      </c>
      <c r="B199" s="256">
        <f t="shared" si="44"/>
        <v>8</v>
      </c>
      <c r="C199" s="257">
        <f t="shared" si="45"/>
        <v>4</v>
      </c>
      <c r="D199" s="257">
        <f t="shared" si="46"/>
        <v>4</v>
      </c>
      <c r="E199" s="258">
        <f t="shared" si="47"/>
        <v>3</v>
      </c>
      <c r="F199" s="27">
        <v>2</v>
      </c>
      <c r="G199" s="27">
        <v>1</v>
      </c>
      <c r="H199" s="259">
        <f t="shared" si="48"/>
        <v>2</v>
      </c>
      <c r="I199" s="28">
        <v>1</v>
      </c>
      <c r="J199" s="28">
        <v>1</v>
      </c>
      <c r="K199" s="260">
        <f t="shared" si="49"/>
        <v>3</v>
      </c>
      <c r="L199" s="29">
        <v>1</v>
      </c>
      <c r="M199" s="29">
        <v>2</v>
      </c>
      <c r="N199" s="87"/>
    </row>
    <row r="200" spans="1:14" s="72" customFormat="1" ht="15">
      <c r="A200" s="177" t="s">
        <v>251</v>
      </c>
      <c r="B200" s="256">
        <f t="shared" si="44"/>
        <v>0</v>
      </c>
      <c r="C200" s="257">
        <f t="shared" si="45"/>
        <v>0</v>
      </c>
      <c r="D200" s="257">
        <f t="shared" si="46"/>
        <v>0</v>
      </c>
      <c r="E200" s="258">
        <f t="shared" si="47"/>
        <v>0</v>
      </c>
      <c r="F200" s="27">
        <v>0</v>
      </c>
      <c r="G200" s="27">
        <v>0</v>
      </c>
      <c r="H200" s="259">
        <f t="shared" si="48"/>
        <v>0</v>
      </c>
      <c r="I200" s="28">
        <v>0</v>
      </c>
      <c r="J200" s="28">
        <v>0</v>
      </c>
      <c r="K200" s="260">
        <f t="shared" si="49"/>
        <v>0</v>
      </c>
      <c r="L200" s="29">
        <v>0</v>
      </c>
      <c r="M200" s="29">
        <v>0</v>
      </c>
      <c r="N200" s="87"/>
    </row>
    <row r="201" spans="1:14" s="72" customFormat="1" ht="15">
      <c r="A201" s="177" t="s">
        <v>252</v>
      </c>
      <c r="B201" s="256">
        <f t="shared" si="44"/>
        <v>2</v>
      </c>
      <c r="C201" s="257">
        <f t="shared" si="45"/>
        <v>0</v>
      </c>
      <c r="D201" s="257">
        <f t="shared" si="46"/>
        <v>2</v>
      </c>
      <c r="E201" s="258">
        <f t="shared" si="47"/>
        <v>0</v>
      </c>
      <c r="F201" s="27">
        <v>0</v>
      </c>
      <c r="G201" s="27">
        <v>0</v>
      </c>
      <c r="H201" s="259">
        <f t="shared" si="48"/>
        <v>1</v>
      </c>
      <c r="I201" s="28">
        <v>0</v>
      </c>
      <c r="J201" s="28">
        <v>1</v>
      </c>
      <c r="K201" s="260">
        <f t="shared" si="49"/>
        <v>1</v>
      </c>
      <c r="L201" s="29">
        <v>0</v>
      </c>
      <c r="M201" s="29">
        <v>1</v>
      </c>
      <c r="N201" s="87"/>
    </row>
    <row r="202" spans="1:14" s="72" customFormat="1" ht="15">
      <c r="A202" s="177" t="s">
        <v>284</v>
      </c>
      <c r="B202" s="256">
        <f t="shared" si="44"/>
        <v>1</v>
      </c>
      <c r="C202" s="257">
        <f t="shared" si="45"/>
        <v>0</v>
      </c>
      <c r="D202" s="257">
        <f t="shared" si="46"/>
        <v>1</v>
      </c>
      <c r="E202" s="258">
        <f t="shared" si="47"/>
        <v>1</v>
      </c>
      <c r="F202" s="27">
        <v>0</v>
      </c>
      <c r="G202" s="27">
        <v>1</v>
      </c>
      <c r="H202" s="259">
        <f t="shared" si="48"/>
        <v>0</v>
      </c>
      <c r="I202" s="28">
        <v>0</v>
      </c>
      <c r="J202" s="28">
        <v>0</v>
      </c>
      <c r="K202" s="260">
        <f t="shared" si="49"/>
        <v>0</v>
      </c>
      <c r="L202" s="29">
        <v>0</v>
      </c>
      <c r="M202" s="29">
        <v>0</v>
      </c>
      <c r="N202" s="87"/>
    </row>
    <row r="203" spans="1:14" s="72" customFormat="1" ht="15">
      <c r="A203" s="177" t="s">
        <v>285</v>
      </c>
      <c r="B203" s="256">
        <f t="shared" si="44"/>
        <v>1</v>
      </c>
      <c r="C203" s="257">
        <f t="shared" si="45"/>
        <v>0</v>
      </c>
      <c r="D203" s="257">
        <f>SUM(G203,J203,M203)</f>
        <v>1</v>
      </c>
      <c r="E203" s="258">
        <f t="shared" si="47"/>
        <v>0</v>
      </c>
      <c r="F203" s="27">
        <v>0</v>
      </c>
      <c r="G203" s="27">
        <v>0</v>
      </c>
      <c r="H203" s="259">
        <f t="shared" si="48"/>
        <v>1</v>
      </c>
      <c r="I203" s="28">
        <v>0</v>
      </c>
      <c r="J203" s="28">
        <v>1</v>
      </c>
      <c r="K203" s="260">
        <f t="shared" si="49"/>
        <v>0</v>
      </c>
      <c r="L203" s="29">
        <v>0</v>
      </c>
      <c r="M203" s="29">
        <v>0</v>
      </c>
      <c r="N203" s="87"/>
    </row>
    <row r="204" spans="1:13" s="72" customFormat="1" ht="15">
      <c r="A204" s="177" t="s">
        <v>257</v>
      </c>
      <c r="B204" s="256">
        <f t="shared" si="44"/>
        <v>4</v>
      </c>
      <c r="C204" s="257">
        <f t="shared" si="45"/>
        <v>2</v>
      </c>
      <c r="D204" s="257">
        <f t="shared" si="46"/>
        <v>2</v>
      </c>
      <c r="E204" s="258">
        <f t="shared" si="47"/>
        <v>1</v>
      </c>
      <c r="F204" s="27">
        <v>0</v>
      </c>
      <c r="G204" s="27">
        <v>1</v>
      </c>
      <c r="H204" s="259">
        <f t="shared" si="48"/>
        <v>2</v>
      </c>
      <c r="I204" s="28">
        <v>1</v>
      </c>
      <c r="J204" s="28">
        <v>1</v>
      </c>
      <c r="K204" s="260">
        <f t="shared" si="49"/>
        <v>1</v>
      </c>
      <c r="L204" s="29">
        <v>1</v>
      </c>
      <c r="M204" s="29">
        <v>0</v>
      </c>
    </row>
    <row r="205" spans="1:13" s="72" customFormat="1" ht="15.75" thickBot="1">
      <c r="A205" s="447" t="s">
        <v>331</v>
      </c>
      <c r="B205" s="448">
        <f>SUM(B194:B204)</f>
        <v>21</v>
      </c>
      <c r="C205" s="448">
        <f aca="true" t="shared" si="50" ref="C205:M205">SUM(C194:C204)</f>
        <v>8</v>
      </c>
      <c r="D205" s="448">
        <f t="shared" si="50"/>
        <v>13</v>
      </c>
      <c r="E205" s="449">
        <f t="shared" si="50"/>
        <v>7</v>
      </c>
      <c r="F205" s="449">
        <f t="shared" si="50"/>
        <v>2</v>
      </c>
      <c r="G205" s="449">
        <f t="shared" si="50"/>
        <v>5</v>
      </c>
      <c r="H205" s="450">
        <f t="shared" si="50"/>
        <v>6</v>
      </c>
      <c r="I205" s="450">
        <f t="shared" si="50"/>
        <v>2</v>
      </c>
      <c r="J205" s="450">
        <f t="shared" si="50"/>
        <v>4</v>
      </c>
      <c r="K205" s="451">
        <f t="shared" si="50"/>
        <v>8</v>
      </c>
      <c r="L205" s="451">
        <f t="shared" si="50"/>
        <v>4</v>
      </c>
      <c r="M205" s="451">
        <f t="shared" si="50"/>
        <v>4</v>
      </c>
    </row>
    <row r="206" spans="1:14" s="72" customFormat="1" ht="15" thickTop="1">
      <c r="A206" s="183"/>
      <c r="B206" s="183"/>
      <c r="C206" s="183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87"/>
    </row>
    <row r="207" spans="1:13" s="72" customFormat="1" ht="16.5">
      <c r="A207" s="471" t="s">
        <v>243</v>
      </c>
      <c r="B207" s="472"/>
      <c r="C207" s="472"/>
      <c r="D207" s="472"/>
      <c r="E207" s="472"/>
      <c r="F207" s="472"/>
      <c r="G207" s="472"/>
      <c r="H207" s="472"/>
      <c r="I207" s="472"/>
      <c r="J207" s="472"/>
      <c r="K207" s="472"/>
      <c r="L207" s="472"/>
      <c r="M207" s="473"/>
    </row>
    <row r="208" spans="1:14" s="72" customFormat="1" ht="15">
      <c r="A208" s="177" t="s">
        <v>131</v>
      </c>
      <c r="B208" s="256">
        <f>SUM(C208:D208)</f>
        <v>4</v>
      </c>
      <c r="C208" s="257">
        <f>SUM(F208,I208,L208)</f>
        <v>1</v>
      </c>
      <c r="D208" s="257">
        <f>SUM(G208,J208,M208)</f>
        <v>3</v>
      </c>
      <c r="E208" s="258">
        <f>SUM(F208:G208)</f>
        <v>1</v>
      </c>
      <c r="F208" s="27">
        <v>1</v>
      </c>
      <c r="G208" s="27">
        <v>0</v>
      </c>
      <c r="H208" s="259">
        <f>SUM(I208:J208)</f>
        <v>3</v>
      </c>
      <c r="I208" s="28">
        <v>0</v>
      </c>
      <c r="J208" s="28">
        <v>3</v>
      </c>
      <c r="K208" s="260">
        <f>SUM(L208:M208)</f>
        <v>0</v>
      </c>
      <c r="L208" s="29">
        <v>0</v>
      </c>
      <c r="M208" s="29">
        <v>0</v>
      </c>
      <c r="N208" s="87"/>
    </row>
    <row r="209" spans="1:14" s="72" customFormat="1" ht="15">
      <c r="A209" s="177" t="s">
        <v>134</v>
      </c>
      <c r="B209" s="256">
        <f aca="true" t="shared" si="51" ref="B209:B214">SUM(C209:D209)</f>
        <v>2</v>
      </c>
      <c r="C209" s="257">
        <f aca="true" t="shared" si="52" ref="C209:C214">SUM(F209,I209,L209)</f>
        <v>0</v>
      </c>
      <c r="D209" s="257">
        <f aca="true" t="shared" si="53" ref="D209:D214">SUM(G209,J209,M209)</f>
        <v>2</v>
      </c>
      <c r="E209" s="258">
        <f aca="true" t="shared" si="54" ref="E209:E214">SUM(F209:G209)</f>
        <v>0</v>
      </c>
      <c r="F209" s="27">
        <v>0</v>
      </c>
      <c r="G209" s="27">
        <v>0</v>
      </c>
      <c r="H209" s="259">
        <f aca="true" t="shared" si="55" ref="H209:H214">SUM(I209:J209)</f>
        <v>0</v>
      </c>
      <c r="I209" s="28">
        <v>0</v>
      </c>
      <c r="J209" s="28">
        <v>0</v>
      </c>
      <c r="K209" s="260">
        <f aca="true" t="shared" si="56" ref="K209:K214">SUM(L209:M209)</f>
        <v>2</v>
      </c>
      <c r="L209" s="29">
        <v>0</v>
      </c>
      <c r="M209" s="29">
        <v>2</v>
      </c>
      <c r="N209" s="87"/>
    </row>
    <row r="210" spans="1:14" s="72" customFormat="1" ht="15">
      <c r="A210" s="177" t="s">
        <v>316</v>
      </c>
      <c r="B210" s="256">
        <f t="shared" si="51"/>
        <v>0</v>
      </c>
      <c r="C210" s="257">
        <f t="shared" si="52"/>
        <v>0</v>
      </c>
      <c r="D210" s="257">
        <f t="shared" si="53"/>
        <v>0</v>
      </c>
      <c r="E210" s="258">
        <f t="shared" si="54"/>
        <v>0</v>
      </c>
      <c r="F210" s="27">
        <v>0</v>
      </c>
      <c r="G210" s="27">
        <v>0</v>
      </c>
      <c r="H210" s="259">
        <f t="shared" si="55"/>
        <v>0</v>
      </c>
      <c r="I210" s="28">
        <v>0</v>
      </c>
      <c r="J210" s="28">
        <v>0</v>
      </c>
      <c r="K210" s="260">
        <f t="shared" si="56"/>
        <v>0</v>
      </c>
      <c r="L210" s="29">
        <v>0</v>
      </c>
      <c r="M210" s="29">
        <v>0</v>
      </c>
      <c r="N210" s="87"/>
    </row>
    <row r="211" spans="1:14" s="72" customFormat="1" ht="15">
      <c r="A211" s="177" t="s">
        <v>133</v>
      </c>
      <c r="B211" s="256">
        <f t="shared" si="51"/>
        <v>0</v>
      </c>
      <c r="C211" s="257">
        <f t="shared" si="52"/>
        <v>0</v>
      </c>
      <c r="D211" s="257">
        <f t="shared" si="53"/>
        <v>0</v>
      </c>
      <c r="E211" s="258">
        <f t="shared" si="54"/>
        <v>0</v>
      </c>
      <c r="F211" s="27">
        <v>0</v>
      </c>
      <c r="G211" s="27">
        <v>0</v>
      </c>
      <c r="H211" s="259">
        <f t="shared" si="55"/>
        <v>0</v>
      </c>
      <c r="I211" s="28">
        <v>0</v>
      </c>
      <c r="J211" s="28">
        <v>0</v>
      </c>
      <c r="K211" s="260">
        <f t="shared" si="56"/>
        <v>0</v>
      </c>
      <c r="L211" s="29">
        <v>0</v>
      </c>
      <c r="M211" s="29">
        <v>0</v>
      </c>
      <c r="N211" s="87"/>
    </row>
    <row r="212" spans="1:14" s="72" customFormat="1" ht="15">
      <c r="A212" s="177" t="s">
        <v>135</v>
      </c>
      <c r="B212" s="256">
        <f t="shared" si="51"/>
        <v>1</v>
      </c>
      <c r="C212" s="257">
        <f t="shared" si="52"/>
        <v>1</v>
      </c>
      <c r="D212" s="257">
        <f t="shared" si="53"/>
        <v>0</v>
      </c>
      <c r="E212" s="258">
        <f t="shared" si="54"/>
        <v>1</v>
      </c>
      <c r="F212" s="27">
        <v>1</v>
      </c>
      <c r="G212" s="27">
        <v>0</v>
      </c>
      <c r="H212" s="259">
        <f t="shared" si="55"/>
        <v>0</v>
      </c>
      <c r="I212" s="28">
        <v>0</v>
      </c>
      <c r="J212" s="28">
        <v>0</v>
      </c>
      <c r="K212" s="260">
        <f t="shared" si="56"/>
        <v>0</v>
      </c>
      <c r="L212" s="29">
        <v>0</v>
      </c>
      <c r="M212" s="29">
        <v>0</v>
      </c>
      <c r="N212" s="87"/>
    </row>
    <row r="213" spans="1:14" s="72" customFormat="1" ht="15">
      <c r="A213" s="177" t="s">
        <v>136</v>
      </c>
      <c r="B213" s="256">
        <f t="shared" si="51"/>
        <v>0</v>
      </c>
      <c r="C213" s="257">
        <f t="shared" si="52"/>
        <v>0</v>
      </c>
      <c r="D213" s="257">
        <f t="shared" si="53"/>
        <v>0</v>
      </c>
      <c r="E213" s="258">
        <f t="shared" si="54"/>
        <v>0</v>
      </c>
      <c r="F213" s="27">
        <v>0</v>
      </c>
      <c r="G213" s="27">
        <v>0</v>
      </c>
      <c r="H213" s="259">
        <f t="shared" si="55"/>
        <v>0</v>
      </c>
      <c r="I213" s="28">
        <v>0</v>
      </c>
      <c r="J213" s="28">
        <v>0</v>
      </c>
      <c r="K213" s="260">
        <f t="shared" si="56"/>
        <v>0</v>
      </c>
      <c r="L213" s="29">
        <v>0</v>
      </c>
      <c r="M213" s="29">
        <v>0</v>
      </c>
      <c r="N213" s="87"/>
    </row>
    <row r="214" spans="1:13" s="72" customFormat="1" ht="15">
      <c r="A214" s="177" t="s">
        <v>286</v>
      </c>
      <c r="B214" s="256">
        <f t="shared" si="51"/>
        <v>1</v>
      </c>
      <c r="C214" s="257">
        <f t="shared" si="52"/>
        <v>1</v>
      </c>
      <c r="D214" s="257">
        <f t="shared" si="53"/>
        <v>0</v>
      </c>
      <c r="E214" s="258">
        <f t="shared" si="54"/>
        <v>1</v>
      </c>
      <c r="F214" s="27">
        <v>1</v>
      </c>
      <c r="G214" s="27">
        <v>0</v>
      </c>
      <c r="H214" s="259">
        <f t="shared" si="55"/>
        <v>0</v>
      </c>
      <c r="I214" s="28">
        <v>0</v>
      </c>
      <c r="J214" s="28">
        <v>0</v>
      </c>
      <c r="K214" s="260">
        <f t="shared" si="56"/>
        <v>0</v>
      </c>
      <c r="L214" s="29">
        <v>0</v>
      </c>
      <c r="M214" s="29">
        <v>0</v>
      </c>
    </row>
    <row r="215" spans="1:13" s="72" customFormat="1" ht="15.75" thickBot="1">
      <c r="A215" s="447" t="s">
        <v>333</v>
      </c>
      <c r="B215" s="448">
        <f>SUM(B208:B214)</f>
        <v>8</v>
      </c>
      <c r="C215" s="448">
        <f>SUM(C208:C214)</f>
        <v>3</v>
      </c>
      <c r="D215" s="448">
        <f aca="true" t="shared" si="57" ref="D215:M215">SUM(D208:D214)</f>
        <v>5</v>
      </c>
      <c r="E215" s="449">
        <f t="shared" si="57"/>
        <v>3</v>
      </c>
      <c r="F215" s="449">
        <f t="shared" si="57"/>
        <v>3</v>
      </c>
      <c r="G215" s="449">
        <f t="shared" si="57"/>
        <v>0</v>
      </c>
      <c r="H215" s="450">
        <f t="shared" si="57"/>
        <v>3</v>
      </c>
      <c r="I215" s="450">
        <f t="shared" si="57"/>
        <v>0</v>
      </c>
      <c r="J215" s="450">
        <f t="shared" si="57"/>
        <v>3</v>
      </c>
      <c r="K215" s="451">
        <f t="shared" si="57"/>
        <v>2</v>
      </c>
      <c r="L215" s="451">
        <f t="shared" si="57"/>
        <v>0</v>
      </c>
      <c r="M215" s="451">
        <f t="shared" si="57"/>
        <v>2</v>
      </c>
    </row>
    <row r="216" spans="1:14" s="72" customFormat="1" ht="15" thickTop="1">
      <c r="A216" s="183"/>
      <c r="B216" s="183"/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87"/>
    </row>
    <row r="217" spans="1:13" s="72" customFormat="1" ht="16.5">
      <c r="A217" s="471" t="s">
        <v>274</v>
      </c>
      <c r="B217" s="472"/>
      <c r="C217" s="472"/>
      <c r="D217" s="472"/>
      <c r="E217" s="472"/>
      <c r="F217" s="472"/>
      <c r="G217" s="472"/>
      <c r="H217" s="472"/>
      <c r="I217" s="472"/>
      <c r="J217" s="472"/>
      <c r="K217" s="472"/>
      <c r="L217" s="472"/>
      <c r="M217" s="473"/>
    </row>
    <row r="218" spans="1:14" s="72" customFormat="1" ht="15">
      <c r="A218" s="96" t="s">
        <v>322</v>
      </c>
      <c r="B218" s="272">
        <f>SUM(C218:D218)</f>
        <v>0</v>
      </c>
      <c r="C218" s="273">
        <f aca="true" t="shared" si="58" ref="C218:D221">SUM(F218,I218,L218)</f>
        <v>0</v>
      </c>
      <c r="D218" s="273">
        <f t="shared" si="58"/>
        <v>0</v>
      </c>
      <c r="E218" s="274">
        <f>SUM(F218,G218)</f>
        <v>0</v>
      </c>
      <c r="F218" s="30">
        <v>0</v>
      </c>
      <c r="G218" s="30">
        <v>0</v>
      </c>
      <c r="H218" s="275">
        <f>SUM(I218:J218)</f>
        <v>0</v>
      </c>
      <c r="I218" s="28">
        <v>0</v>
      </c>
      <c r="J218" s="28">
        <v>0</v>
      </c>
      <c r="K218" s="276">
        <f>L218+M218</f>
        <v>0</v>
      </c>
      <c r="L218" s="29">
        <v>0</v>
      </c>
      <c r="M218" s="29">
        <v>0</v>
      </c>
      <c r="N218" s="87"/>
    </row>
    <row r="219" spans="1:14" s="72" customFormat="1" ht="15">
      <c r="A219" s="96" t="s">
        <v>287</v>
      </c>
      <c r="B219" s="272">
        <f>SUM(C219:D219)</f>
        <v>0</v>
      </c>
      <c r="C219" s="273">
        <f t="shared" si="58"/>
        <v>0</v>
      </c>
      <c r="D219" s="273">
        <f t="shared" si="58"/>
        <v>0</v>
      </c>
      <c r="E219" s="274">
        <f>SUM(F219,G219)</f>
        <v>0</v>
      </c>
      <c r="F219" s="30">
        <v>0</v>
      </c>
      <c r="G219" s="30">
        <v>0</v>
      </c>
      <c r="H219" s="275">
        <f>SUM(I219:J219)</f>
        <v>0</v>
      </c>
      <c r="I219" s="28">
        <v>0</v>
      </c>
      <c r="J219" s="28">
        <v>0</v>
      </c>
      <c r="K219" s="276">
        <f>L219+M219</f>
        <v>0</v>
      </c>
      <c r="L219" s="29">
        <v>0</v>
      </c>
      <c r="M219" s="29">
        <v>0</v>
      </c>
      <c r="N219" s="87"/>
    </row>
    <row r="220" spans="1:14" s="72" customFormat="1" ht="15">
      <c r="A220" s="96" t="s">
        <v>278</v>
      </c>
      <c r="B220" s="272">
        <f>SUM(C220:D220)</f>
        <v>0</v>
      </c>
      <c r="C220" s="273">
        <f t="shared" si="58"/>
        <v>0</v>
      </c>
      <c r="D220" s="273">
        <f t="shared" si="58"/>
        <v>0</v>
      </c>
      <c r="E220" s="274">
        <f>SUM(F220,G220)</f>
        <v>0</v>
      </c>
      <c r="F220" s="30">
        <v>0</v>
      </c>
      <c r="G220" s="30">
        <v>0</v>
      </c>
      <c r="H220" s="275">
        <f>SUM(I220:J220)</f>
        <v>0</v>
      </c>
      <c r="I220" s="28">
        <v>0</v>
      </c>
      <c r="J220" s="28">
        <v>0</v>
      </c>
      <c r="K220" s="276">
        <f>L220+M220</f>
        <v>0</v>
      </c>
      <c r="L220" s="29">
        <v>0</v>
      </c>
      <c r="M220" s="29">
        <v>0</v>
      </c>
      <c r="N220" s="87"/>
    </row>
    <row r="221" spans="1:14" s="72" customFormat="1" ht="15">
      <c r="A221" s="96" t="s">
        <v>277</v>
      </c>
      <c r="B221" s="272">
        <f>SUM(C221:D221)</f>
        <v>0</v>
      </c>
      <c r="C221" s="273">
        <f t="shared" si="58"/>
        <v>0</v>
      </c>
      <c r="D221" s="273">
        <f t="shared" si="58"/>
        <v>0</v>
      </c>
      <c r="E221" s="274">
        <f>SUM(F221,G221)</f>
        <v>0</v>
      </c>
      <c r="F221" s="30">
        <v>0</v>
      </c>
      <c r="G221" s="30">
        <v>0</v>
      </c>
      <c r="H221" s="275">
        <f>SUM(I221:J221)</f>
        <v>0</v>
      </c>
      <c r="I221" s="28">
        <v>0</v>
      </c>
      <c r="J221" s="28">
        <v>0</v>
      </c>
      <c r="K221" s="276">
        <f>L221+M221</f>
        <v>0</v>
      </c>
      <c r="L221" s="29">
        <v>0</v>
      </c>
      <c r="M221" s="29">
        <v>0</v>
      </c>
      <c r="N221" s="87"/>
    </row>
    <row r="222" spans="1:13" s="72" customFormat="1" ht="15.75" thickBot="1">
      <c r="A222" s="239" t="s">
        <v>336</v>
      </c>
      <c r="B222" s="448">
        <f>SUM(B218:B221)</f>
        <v>0</v>
      </c>
      <c r="C222" s="448">
        <f>SUM(C218:C221)</f>
        <v>0</v>
      </c>
      <c r="D222" s="448">
        <f aca="true" t="shared" si="59" ref="D222:M222">SUM(D218:D221)</f>
        <v>0</v>
      </c>
      <c r="E222" s="449">
        <f t="shared" si="59"/>
        <v>0</v>
      </c>
      <c r="F222" s="449">
        <f t="shared" si="59"/>
        <v>0</v>
      </c>
      <c r="G222" s="449">
        <f t="shared" si="59"/>
        <v>0</v>
      </c>
      <c r="H222" s="450">
        <f t="shared" si="59"/>
        <v>0</v>
      </c>
      <c r="I222" s="450">
        <f t="shared" si="59"/>
        <v>0</v>
      </c>
      <c r="J222" s="450">
        <f t="shared" si="59"/>
        <v>0</v>
      </c>
      <c r="K222" s="451">
        <f t="shared" si="59"/>
        <v>0</v>
      </c>
      <c r="L222" s="451">
        <f t="shared" si="59"/>
        <v>0</v>
      </c>
      <c r="M222" s="451">
        <f t="shared" si="59"/>
        <v>0</v>
      </c>
    </row>
    <row r="223" spans="2:13" s="72" customFormat="1" ht="10.5" thickTop="1">
      <c r="B223" s="97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97"/>
    </row>
    <row r="224" spans="2:13" s="107" customFormat="1" ht="14.25">
      <c r="B224" s="237"/>
      <c r="C224" s="237"/>
      <c r="D224" s="237"/>
      <c r="E224" s="237"/>
      <c r="F224" s="237"/>
      <c r="G224" s="237"/>
      <c r="H224" s="237"/>
      <c r="I224" s="237"/>
      <c r="J224" s="237"/>
      <c r="K224" s="237"/>
      <c r="L224" s="237"/>
      <c r="M224" s="237"/>
    </row>
    <row r="225" spans="2:13" s="107" customFormat="1" ht="14.25">
      <c r="B225" s="237"/>
      <c r="C225" s="237"/>
      <c r="D225" s="237"/>
      <c r="E225" s="237"/>
      <c r="F225" s="237"/>
      <c r="G225" s="237"/>
      <c r="H225" s="237"/>
      <c r="I225" s="237"/>
      <c r="J225" s="237"/>
      <c r="K225" s="237"/>
      <c r="L225" s="237"/>
      <c r="M225" s="237"/>
    </row>
    <row r="226" spans="2:13" s="107" customFormat="1" ht="14.25">
      <c r="B226" s="237"/>
      <c r="C226" s="237"/>
      <c r="D226" s="237"/>
      <c r="E226" s="237"/>
      <c r="F226" s="237"/>
      <c r="G226" s="237"/>
      <c r="H226" s="237"/>
      <c r="I226" s="237"/>
      <c r="J226" s="237"/>
      <c r="K226" s="237"/>
      <c r="L226" s="237"/>
      <c r="M226" s="237"/>
    </row>
    <row r="227" spans="2:13" s="107" customFormat="1" ht="14.25">
      <c r="B227" s="237"/>
      <c r="C227" s="237"/>
      <c r="D227" s="237"/>
      <c r="E227" s="237"/>
      <c r="F227" s="237"/>
      <c r="G227" s="237"/>
      <c r="H227" s="237"/>
      <c r="I227" s="237"/>
      <c r="J227" s="237"/>
      <c r="K227" s="237"/>
      <c r="L227" s="237"/>
      <c r="M227" s="237"/>
    </row>
    <row r="228" spans="2:13" s="107" customFormat="1" ht="14.25">
      <c r="B228" s="237"/>
      <c r="C228" s="237"/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</row>
    <row r="229" spans="2:13" s="107" customFormat="1" ht="14.25">
      <c r="B229" s="237"/>
      <c r="C229" s="237"/>
      <c r="D229" s="237"/>
      <c r="E229" s="237"/>
      <c r="F229" s="237"/>
      <c r="G229" s="237"/>
      <c r="H229" s="237"/>
      <c r="I229" s="237"/>
      <c r="J229" s="237"/>
      <c r="K229" s="237"/>
      <c r="L229" s="237"/>
      <c r="M229" s="237"/>
    </row>
    <row r="230" spans="2:13" s="107" customFormat="1" ht="14.25">
      <c r="B230" s="237"/>
      <c r="C230" s="237"/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</row>
    <row r="231" spans="1:13" s="72" customFormat="1" ht="16.5">
      <c r="A231" s="458"/>
      <c r="B231" s="157" t="s">
        <v>16</v>
      </c>
      <c r="C231" s="157"/>
      <c r="D231" s="157"/>
      <c r="E231" s="248" t="s">
        <v>4</v>
      </c>
      <c r="F231" s="248"/>
      <c r="G231" s="248"/>
      <c r="H231" s="249" t="s">
        <v>12</v>
      </c>
      <c r="I231" s="249"/>
      <c r="J231" s="249"/>
      <c r="K231" s="250" t="s">
        <v>5</v>
      </c>
      <c r="L231" s="250"/>
      <c r="M231" s="251"/>
    </row>
    <row r="232" spans="2:13" s="72" customFormat="1" ht="14.25">
      <c r="B232" s="157" t="str">
        <f>$B$5</f>
        <v>2013-2014</v>
      </c>
      <c r="C232" s="157"/>
      <c r="D232" s="157"/>
      <c r="E232" s="248">
        <f>$E$5</f>
        <v>2013</v>
      </c>
      <c r="F232" s="248"/>
      <c r="G232" s="248"/>
      <c r="H232" s="249">
        <f>$H$5</f>
        <v>2013</v>
      </c>
      <c r="I232" s="249"/>
      <c r="J232" s="249"/>
      <c r="K232" s="250">
        <f>$K$5</f>
        <v>2014</v>
      </c>
      <c r="L232" s="250"/>
      <c r="M232" s="251"/>
    </row>
    <row r="233" spans="1:14" s="72" customFormat="1" ht="14.25">
      <c r="A233" s="183"/>
      <c r="B233" s="159" t="s">
        <v>11</v>
      </c>
      <c r="C233" s="252" t="s">
        <v>6</v>
      </c>
      <c r="D233" s="252" t="s">
        <v>7</v>
      </c>
      <c r="E233" s="253" t="s">
        <v>11</v>
      </c>
      <c r="F233" s="145" t="s">
        <v>6</v>
      </c>
      <c r="G233" s="145" t="s">
        <v>7</v>
      </c>
      <c r="H233" s="254" t="s">
        <v>11</v>
      </c>
      <c r="I233" s="146" t="s">
        <v>6</v>
      </c>
      <c r="J233" s="146" t="s">
        <v>7</v>
      </c>
      <c r="K233" s="255" t="s">
        <v>11</v>
      </c>
      <c r="L233" s="131" t="s">
        <v>6</v>
      </c>
      <c r="M233" s="131" t="s">
        <v>7</v>
      </c>
      <c r="N233" s="87"/>
    </row>
    <row r="234" spans="1:13" s="72" customFormat="1" ht="16.5">
      <c r="A234" s="471" t="s">
        <v>288</v>
      </c>
      <c r="B234" s="472"/>
      <c r="C234" s="472"/>
      <c r="D234" s="472"/>
      <c r="E234" s="472"/>
      <c r="F234" s="472"/>
      <c r="G234" s="472"/>
      <c r="H234" s="472"/>
      <c r="I234" s="472"/>
      <c r="J234" s="472"/>
      <c r="K234" s="472"/>
      <c r="L234" s="472"/>
      <c r="M234" s="473"/>
    </row>
    <row r="235" spans="1:14" ht="15">
      <c r="A235" s="177" t="s">
        <v>282</v>
      </c>
      <c r="B235" s="256">
        <f>SUM(C235:D235)</f>
        <v>0</v>
      </c>
      <c r="C235" s="273">
        <f aca="true" t="shared" si="60" ref="C235:D239">SUM(F235,I235,L235)</f>
        <v>0</v>
      </c>
      <c r="D235" s="273">
        <f t="shared" si="60"/>
        <v>0</v>
      </c>
      <c r="E235" s="258">
        <f>SUM(F235:G235)</f>
        <v>0</v>
      </c>
      <c r="F235" s="27">
        <v>0</v>
      </c>
      <c r="G235" s="27">
        <v>0</v>
      </c>
      <c r="H235" s="259">
        <f>SUM(I235:J235)</f>
        <v>0</v>
      </c>
      <c r="I235" s="28">
        <v>0</v>
      </c>
      <c r="J235" s="28">
        <v>0</v>
      </c>
      <c r="K235" s="260">
        <f>SUM(L235:M235)</f>
        <v>0</v>
      </c>
      <c r="L235" s="29">
        <v>0</v>
      </c>
      <c r="M235" s="29">
        <v>0</v>
      </c>
      <c r="N235" s="102"/>
    </row>
    <row r="236" spans="1:14" ht="15">
      <c r="A236" s="177" t="s">
        <v>131</v>
      </c>
      <c r="B236" s="256">
        <f>SUM(C236:D236)</f>
        <v>3</v>
      </c>
      <c r="C236" s="273">
        <f t="shared" si="60"/>
        <v>1</v>
      </c>
      <c r="D236" s="273">
        <f t="shared" si="60"/>
        <v>2</v>
      </c>
      <c r="E236" s="258">
        <f>SUM(F236:G236)</f>
        <v>0</v>
      </c>
      <c r="F236" s="27">
        <v>0</v>
      </c>
      <c r="G236" s="27">
        <v>0</v>
      </c>
      <c r="H236" s="259">
        <f>SUM(I236:J236)</f>
        <v>2</v>
      </c>
      <c r="I236" s="28">
        <v>1</v>
      </c>
      <c r="J236" s="28">
        <v>1</v>
      </c>
      <c r="K236" s="260">
        <f>SUM(L236:M236)</f>
        <v>1</v>
      </c>
      <c r="L236" s="29">
        <v>0</v>
      </c>
      <c r="M236" s="29">
        <v>1</v>
      </c>
      <c r="N236" s="102"/>
    </row>
    <row r="237" spans="1:14" ht="15">
      <c r="A237" s="177" t="s">
        <v>289</v>
      </c>
      <c r="B237" s="256">
        <f>SUM(C237:D237)</f>
        <v>2</v>
      </c>
      <c r="C237" s="273">
        <f t="shared" si="60"/>
        <v>1</v>
      </c>
      <c r="D237" s="273">
        <f t="shared" si="60"/>
        <v>1</v>
      </c>
      <c r="E237" s="258">
        <f>SUM(F237:G237)</f>
        <v>0</v>
      </c>
      <c r="F237" s="27">
        <v>0</v>
      </c>
      <c r="G237" s="27">
        <v>0</v>
      </c>
      <c r="H237" s="259">
        <f>SUM(I237:J237)</f>
        <v>1</v>
      </c>
      <c r="I237" s="28">
        <v>0</v>
      </c>
      <c r="J237" s="28">
        <v>1</v>
      </c>
      <c r="K237" s="260">
        <f>SUM(L237:M237)</f>
        <v>1</v>
      </c>
      <c r="L237" s="29">
        <v>1</v>
      </c>
      <c r="M237" s="29">
        <v>0</v>
      </c>
      <c r="N237" s="102"/>
    </row>
    <row r="238" spans="1:14" ht="15">
      <c r="A238" s="177" t="s">
        <v>136</v>
      </c>
      <c r="B238" s="256">
        <f>SUM(C238:D238)</f>
        <v>5</v>
      </c>
      <c r="C238" s="273">
        <f t="shared" si="60"/>
        <v>2</v>
      </c>
      <c r="D238" s="273">
        <f t="shared" si="60"/>
        <v>3</v>
      </c>
      <c r="E238" s="258">
        <f>SUM(F238:G238)</f>
        <v>1</v>
      </c>
      <c r="F238" s="27">
        <v>1</v>
      </c>
      <c r="G238" s="27">
        <v>0</v>
      </c>
      <c r="H238" s="259">
        <f>SUM(I238:J238)</f>
        <v>2</v>
      </c>
      <c r="I238" s="28">
        <v>0</v>
      </c>
      <c r="J238" s="28">
        <v>2</v>
      </c>
      <c r="K238" s="260">
        <f>SUM(L238:M238)</f>
        <v>2</v>
      </c>
      <c r="L238" s="29">
        <v>1</v>
      </c>
      <c r="M238" s="29">
        <v>1</v>
      </c>
      <c r="N238" s="102"/>
    </row>
    <row r="239" spans="1:13" ht="15">
      <c r="A239" s="245" t="s">
        <v>342</v>
      </c>
      <c r="B239" s="256">
        <f>SUM(C239:D239)</f>
        <v>1</v>
      </c>
      <c r="C239" s="273">
        <f t="shared" si="60"/>
        <v>0</v>
      </c>
      <c r="D239" s="273">
        <f t="shared" si="60"/>
        <v>1</v>
      </c>
      <c r="E239" s="258">
        <f>SUM(F239:G239)</f>
        <v>0</v>
      </c>
      <c r="F239" s="27">
        <v>0</v>
      </c>
      <c r="G239" s="27">
        <v>0</v>
      </c>
      <c r="H239" s="259">
        <f>SUM(I239:J239)</f>
        <v>0</v>
      </c>
      <c r="I239" s="28">
        <v>0</v>
      </c>
      <c r="J239" s="28">
        <v>0</v>
      </c>
      <c r="K239" s="260">
        <f>SUM(L239:M239)</f>
        <v>1</v>
      </c>
      <c r="L239" s="29">
        <v>0</v>
      </c>
      <c r="M239" s="29">
        <v>1</v>
      </c>
    </row>
    <row r="240" spans="1:13" s="72" customFormat="1" ht="15.75" thickBot="1">
      <c r="A240" s="454" t="s">
        <v>340</v>
      </c>
      <c r="B240" s="448">
        <f>SUM(B235:B239)</f>
        <v>11</v>
      </c>
      <c r="C240" s="448">
        <f aca="true" t="shared" si="61" ref="C240:M240">SUM(C235:C239)</f>
        <v>4</v>
      </c>
      <c r="D240" s="448">
        <f t="shared" si="61"/>
        <v>7</v>
      </c>
      <c r="E240" s="449">
        <f t="shared" si="61"/>
        <v>1</v>
      </c>
      <c r="F240" s="449">
        <f t="shared" si="61"/>
        <v>1</v>
      </c>
      <c r="G240" s="449">
        <f t="shared" si="61"/>
        <v>0</v>
      </c>
      <c r="H240" s="450">
        <f t="shared" si="61"/>
        <v>5</v>
      </c>
      <c r="I240" s="450">
        <f t="shared" si="61"/>
        <v>1</v>
      </c>
      <c r="J240" s="450">
        <f t="shared" si="61"/>
        <v>4</v>
      </c>
      <c r="K240" s="451">
        <f t="shared" si="61"/>
        <v>5</v>
      </c>
      <c r="L240" s="451">
        <f t="shared" si="61"/>
        <v>2</v>
      </c>
      <c r="M240" s="451">
        <f t="shared" si="61"/>
        <v>3</v>
      </c>
    </row>
    <row r="241" spans="1:14" s="72" customFormat="1" ht="15" thickTop="1">
      <c r="A241" s="107"/>
      <c r="B241" s="107"/>
      <c r="C241" s="107"/>
      <c r="D241" s="107"/>
      <c r="E241" s="107"/>
      <c r="N241" s="246"/>
    </row>
    <row r="242" spans="1:13" s="72" customFormat="1" ht="14.25">
      <c r="A242" s="87"/>
      <c r="B242" s="87"/>
      <c r="C242" s="100" t="s">
        <v>16</v>
      </c>
      <c r="D242" s="182"/>
      <c r="E242" s="240"/>
      <c r="F242" s="240"/>
      <c r="G242" s="241"/>
      <c r="H242" s="242"/>
      <c r="I242" s="243"/>
      <c r="J242" s="244"/>
      <c r="K242" s="107"/>
      <c r="L242" s="107"/>
      <c r="M242" s="107"/>
    </row>
    <row r="243" spans="1:13" s="72" customFormat="1" ht="14.25">
      <c r="A243" s="156"/>
      <c r="B243" s="156"/>
      <c r="C243" s="157" t="str">
        <f>$B$5</f>
        <v>2013-2014</v>
      </c>
      <c r="D243" s="191"/>
      <c r="E243" s="261"/>
      <c r="F243" s="261"/>
      <c r="G243" s="262"/>
      <c r="H243" s="263"/>
      <c r="I243" s="264"/>
      <c r="J243" s="265"/>
      <c r="K243" s="107"/>
      <c r="L243" s="107"/>
      <c r="M243" s="107"/>
    </row>
    <row r="244" spans="1:13" s="72" customFormat="1" ht="14.25">
      <c r="A244" s="158"/>
      <c r="B244" s="156"/>
      <c r="C244" s="524" t="s">
        <v>11</v>
      </c>
      <c r="D244" s="524"/>
      <c r="E244" s="266" t="s">
        <v>366</v>
      </c>
      <c r="F244" s="267"/>
      <c r="G244" s="262"/>
      <c r="H244" s="268" t="s">
        <v>373</v>
      </c>
      <c r="I244" s="268"/>
      <c r="J244" s="269"/>
      <c r="K244" s="107"/>
      <c r="L244" s="107"/>
      <c r="M244" s="107"/>
    </row>
    <row r="245" spans="1:13" s="72" customFormat="1" ht="16.5">
      <c r="A245" s="469" t="s">
        <v>387</v>
      </c>
      <c r="B245" s="470"/>
      <c r="C245" s="470"/>
      <c r="D245" s="470"/>
      <c r="E245" s="470"/>
      <c r="F245" s="470"/>
      <c r="G245" s="470"/>
      <c r="H245" s="470"/>
      <c r="I245" s="470"/>
      <c r="J245" s="470"/>
      <c r="K245" s="107"/>
      <c r="L245" s="107"/>
      <c r="M245" s="107"/>
    </row>
    <row r="246" spans="1:13" s="72" customFormat="1" ht="15">
      <c r="A246" s="491" t="s">
        <v>369</v>
      </c>
      <c r="B246" s="491"/>
      <c r="C246" s="521">
        <f>E246+H246</f>
        <v>30</v>
      </c>
      <c r="D246" s="521"/>
      <c r="E246" s="270">
        <f>B191</f>
        <v>10</v>
      </c>
      <c r="F246" s="522">
        <f>E246/C246</f>
        <v>0.3333333333333333</v>
      </c>
      <c r="G246" s="522"/>
      <c r="H246" s="271">
        <f>GÉNERO!B672-E246</f>
        <v>20</v>
      </c>
      <c r="I246" s="520">
        <f>H246/C246</f>
        <v>0.6666666666666666</v>
      </c>
      <c r="J246" s="520"/>
      <c r="K246" s="107"/>
      <c r="L246" s="107"/>
      <c r="M246" s="107"/>
    </row>
    <row r="247" spans="1:13" s="72" customFormat="1" ht="15">
      <c r="A247" s="491" t="s">
        <v>371</v>
      </c>
      <c r="B247" s="491"/>
      <c r="C247" s="521">
        <f>E247+H247</f>
        <v>63</v>
      </c>
      <c r="D247" s="521"/>
      <c r="E247" s="270">
        <f>B205+B235+B237</f>
        <v>23</v>
      </c>
      <c r="F247" s="522">
        <f>E247/C247</f>
        <v>0.36507936507936506</v>
      </c>
      <c r="G247" s="522"/>
      <c r="H247" s="271">
        <f>GÉNERO!B673-E247</f>
        <v>40</v>
      </c>
      <c r="I247" s="520">
        <f>H247/C247</f>
        <v>0.6349206349206349</v>
      </c>
      <c r="J247" s="520"/>
      <c r="K247" s="107"/>
      <c r="L247" s="107"/>
      <c r="M247" s="107"/>
    </row>
    <row r="248" spans="1:13" s="72" customFormat="1" ht="15">
      <c r="A248" s="491" t="s">
        <v>370</v>
      </c>
      <c r="B248" s="491"/>
      <c r="C248" s="521">
        <f>E248+H248</f>
        <v>77</v>
      </c>
      <c r="D248" s="521"/>
      <c r="E248" s="270">
        <f>B215+B236+B239+B238</f>
        <v>17</v>
      </c>
      <c r="F248" s="522">
        <f>E248/C248</f>
        <v>0.22077922077922077</v>
      </c>
      <c r="G248" s="522"/>
      <c r="H248" s="271">
        <f>GÉNERO!B674-E248</f>
        <v>60</v>
      </c>
      <c r="I248" s="520">
        <f>H248/C248</f>
        <v>0.7792207792207793</v>
      </c>
      <c r="J248" s="520"/>
      <c r="K248" s="107"/>
      <c r="L248" s="107"/>
      <c r="M248" s="107"/>
    </row>
    <row r="249" spans="1:13" s="72" customFormat="1" ht="15">
      <c r="A249" s="491" t="s">
        <v>372</v>
      </c>
      <c r="B249" s="491"/>
      <c r="C249" s="521">
        <f>E249+H249</f>
        <v>9</v>
      </c>
      <c r="D249" s="521"/>
      <c r="E249" s="270">
        <f>B222</f>
        <v>0</v>
      </c>
      <c r="F249" s="522">
        <f>E249/C249</f>
        <v>0</v>
      </c>
      <c r="G249" s="522"/>
      <c r="H249" s="277">
        <f>GÉNERO!B675-E249</f>
        <v>9</v>
      </c>
      <c r="I249" s="520">
        <f>H249/C249</f>
        <v>1</v>
      </c>
      <c r="J249" s="520"/>
      <c r="K249" s="107"/>
      <c r="L249" s="107"/>
      <c r="M249" s="107"/>
    </row>
    <row r="250" spans="1:13" s="72" customFormat="1" ht="15.75" thickBot="1">
      <c r="A250" s="523" t="s">
        <v>11</v>
      </c>
      <c r="B250" s="523"/>
      <c r="C250" s="530">
        <f>SUM(C246:C249)</f>
        <v>179</v>
      </c>
      <c r="D250" s="530"/>
      <c r="E250" s="452">
        <f>SUM(E246:E249)</f>
        <v>50</v>
      </c>
      <c r="F250" s="533">
        <f>E250/C250</f>
        <v>0.27932960893854747</v>
      </c>
      <c r="G250" s="533"/>
      <c r="H250" s="453">
        <f>SUM(H246:H249)</f>
        <v>129</v>
      </c>
      <c r="I250" s="532">
        <f>H250/C250</f>
        <v>0.7206703910614525</v>
      </c>
      <c r="J250" s="532"/>
      <c r="K250" s="107"/>
      <c r="L250" s="107"/>
      <c r="M250" s="107"/>
    </row>
    <row r="251" spans="1:13" s="72" customFormat="1" ht="15" thickTop="1">
      <c r="A251" s="467" t="s">
        <v>388</v>
      </c>
      <c r="B251" s="24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</row>
    <row r="252" spans="3:13" s="72" customFormat="1" ht="14.25"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</row>
    <row r="253" spans="1:13" s="72" customFormat="1" ht="14.25">
      <c r="A253" s="247"/>
      <c r="B253" s="24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</row>
    <row r="254" spans="1:13" s="72" customFormat="1" ht="14.25">
      <c r="A254" s="247"/>
      <c r="B254" s="24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</row>
    <row r="255" spans="1:13" s="72" customFormat="1" ht="14.25">
      <c r="A255" s="247"/>
      <c r="B255" s="24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</row>
    <row r="256" spans="1:13" s="72" customFormat="1" ht="14.25">
      <c r="A256" s="107"/>
      <c r="B256" s="107"/>
      <c r="C256" s="107"/>
      <c r="D256" s="107"/>
      <c r="E256" s="107"/>
      <c r="F256" s="97"/>
      <c r="G256" s="97"/>
      <c r="H256" s="97"/>
      <c r="I256" s="97"/>
      <c r="J256" s="97"/>
      <c r="K256" s="97"/>
      <c r="L256" s="97"/>
      <c r="M256" s="97"/>
    </row>
    <row r="257" spans="1:13" s="72" customFormat="1" ht="14.25">
      <c r="A257" s="107"/>
      <c r="B257" s="107"/>
      <c r="C257" s="107"/>
      <c r="D257" s="107"/>
      <c r="E257" s="107"/>
      <c r="F257" s="97"/>
      <c r="G257" s="97"/>
      <c r="H257" s="97"/>
      <c r="I257" s="97"/>
      <c r="J257" s="97"/>
      <c r="K257" s="97"/>
      <c r="L257" s="97"/>
      <c r="M257" s="97"/>
    </row>
    <row r="258" spans="2:13" s="72" customFormat="1" ht="10.5">
      <c r="B258" s="97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97"/>
    </row>
    <row r="259" spans="2:13" s="72" customFormat="1" ht="10.5">
      <c r="B259" s="97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97"/>
    </row>
    <row r="260" spans="2:13" s="72" customFormat="1" ht="10.5">
      <c r="B260" s="97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97"/>
    </row>
    <row r="261" spans="2:13" s="72" customFormat="1" ht="10.5">
      <c r="B261" s="97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97"/>
    </row>
    <row r="262" spans="2:13" s="72" customFormat="1" ht="10.5">
      <c r="B262" s="97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97"/>
    </row>
    <row r="263" spans="2:13" s="72" customFormat="1" ht="10.5">
      <c r="B263" s="97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</row>
    <row r="264" spans="2:13" s="72" customFormat="1" ht="10.5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</row>
    <row r="265" spans="2:13" s="72" customFormat="1" ht="10.5">
      <c r="B265" s="97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97"/>
    </row>
    <row r="266" spans="2:13" s="72" customFormat="1" ht="10.5">
      <c r="B266" s="97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97"/>
    </row>
    <row r="267" spans="2:13" s="72" customFormat="1" ht="10.5">
      <c r="B267" s="97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97"/>
    </row>
    <row r="268" spans="2:13" s="72" customFormat="1" ht="10.5">
      <c r="B268" s="97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97"/>
    </row>
    <row r="269" spans="2:13" s="72" customFormat="1" ht="10.5">
      <c r="B269" s="97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97"/>
    </row>
    <row r="270" spans="2:13" s="72" customFormat="1" ht="10.5">
      <c r="B270" s="97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97"/>
    </row>
    <row r="271" spans="2:13" s="72" customFormat="1" ht="10.5">
      <c r="B271" s="97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97"/>
    </row>
    <row r="272" spans="2:13" s="72" customFormat="1" ht="10.5">
      <c r="B272" s="97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97"/>
    </row>
    <row r="273" spans="2:13" s="72" customFormat="1" ht="10.5">
      <c r="B273" s="97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97"/>
    </row>
    <row r="274" spans="2:13" s="72" customFormat="1" ht="10.5">
      <c r="B274" s="97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97"/>
    </row>
    <row r="275" spans="2:13" s="72" customFormat="1" ht="10.5">
      <c r="B275" s="97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97"/>
    </row>
    <row r="276" spans="2:13" s="72" customFormat="1" ht="10.5">
      <c r="B276" s="97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97"/>
    </row>
    <row r="277" ht="10.5"/>
    <row r="278" ht="10.5"/>
    <row r="279" ht="10.5"/>
    <row r="280" ht="10.5"/>
    <row r="281" ht="10.5" hidden="1"/>
    <row r="282" ht="10.5" hidden="1"/>
    <row r="283" ht="10.5" hidden="1"/>
    <row r="284" ht="10.5" hidden="1"/>
    <row r="285" ht="10.5" hidden="1"/>
    <row r="286" ht="10.5" hidden="1"/>
    <row r="287" ht="10.5" hidden="1"/>
    <row r="288" ht="10.5" hidden="1"/>
    <row r="289" ht="10.5" hidden="1"/>
    <row r="290" ht="10.5" hidden="1"/>
    <row r="291" ht="10.5" hidden="1"/>
    <row r="292" ht="10.5" hidden="1"/>
    <row r="293" ht="10.5" hidden="1"/>
    <row r="294" ht="10.5" hidden="1"/>
    <row r="295" ht="10.5" hidden="1"/>
    <row r="296" ht="10.5" hidden="1"/>
    <row r="297" ht="10.5" hidden="1"/>
    <row r="298" ht="10.5" hidden="1"/>
    <row r="299" ht="10.5" hidden="1"/>
    <row r="300" ht="10.5" hidden="1"/>
    <row r="301" ht="10.5" hidden="1"/>
    <row r="302" ht="10.5" hidden="1"/>
    <row r="303" ht="10.5" hidden="1"/>
    <row r="304" ht="10.5" hidden="1"/>
    <row r="305" ht="10.5" hidden="1"/>
    <row r="306" ht="10.5" hidden="1"/>
    <row r="307" ht="10.5" hidden="1"/>
    <row r="308" ht="10.5" hidden="1"/>
    <row r="309" ht="10.5" hidden="1"/>
    <row r="310" ht="10.5" hidden="1"/>
    <row r="311" ht="10.5" hidden="1"/>
    <row r="312" ht="10.5" hidden="1"/>
    <row r="313" ht="10.5" hidden="1"/>
    <row r="314" ht="10.5" hidden="1"/>
    <row r="315" ht="10.5" hidden="1"/>
    <row r="316" ht="10.5" hidden="1"/>
    <row r="317" ht="10.5" hidden="1"/>
    <row r="318" ht="10.5" hidden="1"/>
    <row r="319" ht="10.5" hidden="1"/>
    <row r="320" ht="10.5" hidden="1"/>
    <row r="321" ht="10.5" hidden="1"/>
    <row r="322" ht="10.5" hidden="1"/>
    <row r="323" ht="10.5" hidden="1"/>
    <row r="324" ht="10.5" hidden="1"/>
    <row r="325" ht="10.5" hidden="1"/>
    <row r="326" ht="10.5" hidden="1"/>
    <row r="327" ht="10.5" hidden="1"/>
    <row r="328" ht="10.5" hidden="1"/>
    <row r="329" ht="10.5" hidden="1"/>
    <row r="330" ht="10.5" hidden="1"/>
    <row r="331" ht="10.5" hidden="1"/>
    <row r="332" ht="10.5" hidden="1"/>
    <row r="333" ht="10.5" hidden="1"/>
    <row r="334" ht="10.5" hidden="1"/>
    <row r="335" ht="10.5" hidden="1"/>
    <row r="336" ht="10.5" hidden="1"/>
    <row r="337" ht="10.5" hidden="1"/>
    <row r="338" ht="10.5" hidden="1"/>
    <row r="339" ht="10.5" hidden="1"/>
    <row r="340" ht="10.5" hidden="1"/>
    <row r="341" ht="10.5" hidden="1"/>
    <row r="342" ht="10.5" hidden="1"/>
    <row r="343" ht="10.5" hidden="1"/>
    <row r="344" ht="10.5" hidden="1"/>
    <row r="345" ht="10.5" hidden="1"/>
    <row r="346" ht="10.5" hidden="1"/>
    <row r="347" ht="10.5" hidden="1"/>
    <row r="348" ht="10.5" hidden="1"/>
    <row r="349" ht="10.5" hidden="1"/>
    <row r="350" ht="10.5" hidden="1"/>
    <row r="351" ht="10.5" hidden="1"/>
    <row r="352" ht="10.5" hidden="1"/>
    <row r="353" ht="10.5" hidden="1"/>
    <row r="354" ht="10.5" hidden="1"/>
    <row r="355" ht="10.5" hidden="1"/>
    <row r="356" ht="10.5" hidden="1"/>
    <row r="357" ht="10.5" hidden="1"/>
    <row r="358" ht="10.5" hidden="1"/>
    <row r="359" ht="10.5" hidden="1"/>
    <row r="360" ht="10.5" hidden="1"/>
    <row r="361" ht="10.5" hidden="1"/>
    <row r="362" ht="10.5" hidden="1"/>
    <row r="363" ht="10.5" hidden="1"/>
    <row r="364" ht="10.5" hidden="1"/>
    <row r="365" ht="10.5" hidden="1"/>
    <row r="366" ht="10.5" hidden="1"/>
    <row r="367" ht="10.5" hidden="1"/>
    <row r="368" ht="10.5" hidden="1"/>
    <row r="369" ht="10.5" hidden="1"/>
    <row r="370" ht="10.5" hidden="1"/>
    <row r="371" ht="10.5" hidden="1"/>
    <row r="372" ht="10.5" hidden="1"/>
    <row r="373" ht="10.5" hidden="1"/>
    <row r="374" ht="10.5" hidden="1"/>
    <row r="375" ht="10.5" hidden="1"/>
    <row r="376" ht="10.5" hidden="1"/>
    <row r="377" ht="10.5" hidden="1"/>
    <row r="378" ht="10.5" hidden="1"/>
    <row r="379" ht="10.5" hidden="1"/>
    <row r="380" ht="10.5" hidden="1"/>
    <row r="381" ht="10.5" hidden="1"/>
    <row r="382" ht="10.5" hidden="1"/>
    <row r="383" ht="10.5" hidden="1"/>
    <row r="384" ht="10.5" hidden="1"/>
    <row r="385" ht="10.5" hidden="1"/>
    <row r="386" ht="10.5" hidden="1"/>
    <row r="387" ht="10.5" hidden="1"/>
    <row r="388" ht="10.5" hidden="1"/>
    <row r="389" ht="10.5" hidden="1"/>
    <row r="390" ht="10.5" hidden="1"/>
    <row r="391" ht="10.5" hidden="1"/>
    <row r="392" ht="10.5" hidden="1"/>
    <row r="393" ht="10.5" hidden="1"/>
    <row r="394" ht="10.5" hidden="1"/>
    <row r="395" ht="10.5" hidden="1"/>
    <row r="396" ht="10.5" hidden="1"/>
    <row r="397" ht="10.5" hidden="1"/>
    <row r="398" ht="10.5" hidden="1"/>
    <row r="399" ht="10.5" hidden="1"/>
    <row r="400" ht="10.5" hidden="1"/>
    <row r="401" ht="10.5" hidden="1"/>
    <row r="402" ht="10.5" hidden="1"/>
    <row r="403" ht="10.5" hidden="1"/>
    <row r="404" ht="10.5" hidden="1"/>
    <row r="405" ht="10.5" hidden="1"/>
    <row r="406" ht="10.5" hidden="1"/>
    <row r="407" ht="10.5" hidden="1"/>
    <row r="408" ht="10.5" hidden="1"/>
    <row r="409" ht="10.5" hidden="1"/>
    <row r="410" ht="10.5" hidden="1"/>
    <row r="411" ht="10.5" hidden="1"/>
    <row r="412" ht="10.5" hidden="1"/>
    <row r="413" ht="10.5" hidden="1"/>
    <row r="414" ht="10.5" hidden="1"/>
    <row r="415" ht="10.5" hidden="1"/>
    <row r="416" ht="10.5" hidden="1"/>
    <row r="417" ht="10.5"/>
    <row r="418" ht="10.5"/>
    <row r="419" ht="10.5"/>
    <row r="420" ht="10.5"/>
    <row r="421" ht="10.5"/>
    <row r="422" ht="10.5"/>
    <row r="423" ht="10.5"/>
    <row r="424" ht="10.5"/>
    <row r="425" ht="10.5"/>
    <row r="426" ht="10.5"/>
    <row r="427" ht="10.5"/>
    <row r="428" ht="10.5"/>
    <row r="429" ht="10.5"/>
    <row r="430" ht="10.5"/>
    <row r="431" ht="10.5"/>
    <row r="432" ht="10.5"/>
    <row r="433" ht="10.5"/>
    <row r="434" ht="10.5"/>
    <row r="435" ht="10.5"/>
    <row r="436" ht="10.5"/>
    <row r="437" ht="10.5"/>
    <row r="438" ht="10.5"/>
    <row r="439" ht="10.5"/>
    <row r="440" ht="10.5"/>
    <row r="441" ht="10.5"/>
    <row r="442" ht="10.5"/>
    <row r="443" ht="10.5"/>
    <row r="444" ht="10.5"/>
    <row r="445" ht="10.5"/>
    <row r="446" ht="10.5"/>
  </sheetData>
  <sheetProtection password="E767" sheet="1" scenarios="1" formatCells="0" formatColumns="0" insertRows="0"/>
  <mergeCells count="59">
    <mergeCell ref="F249:G249"/>
    <mergeCell ref="I249:J249"/>
    <mergeCell ref="C250:D250"/>
    <mergeCell ref="F250:G250"/>
    <mergeCell ref="I250:J250"/>
    <mergeCell ref="I123:J123"/>
    <mergeCell ref="I124:J124"/>
    <mergeCell ref="F124:G124"/>
    <mergeCell ref="F247:G247"/>
    <mergeCell ref="I247:J247"/>
    <mergeCell ref="C248:D248"/>
    <mergeCell ref="F248:G248"/>
    <mergeCell ref="I248:J248"/>
    <mergeCell ref="F246:G246"/>
    <mergeCell ref="I246:J246"/>
    <mergeCell ref="C124:D124"/>
    <mergeCell ref="A217:M217"/>
    <mergeCell ref="A234:M234"/>
    <mergeCell ref="A176:M176"/>
    <mergeCell ref="A181:M181"/>
    <mergeCell ref="A193:M193"/>
    <mergeCell ref="A207:M207"/>
    <mergeCell ref="A124:B124"/>
    <mergeCell ref="F120:G120"/>
    <mergeCell ref="I120:J120"/>
    <mergeCell ref="A41:M41"/>
    <mergeCell ref="A60:M60"/>
    <mergeCell ref="A40:M40"/>
    <mergeCell ref="F122:G122"/>
    <mergeCell ref="F123:G123"/>
    <mergeCell ref="A1:M1"/>
    <mergeCell ref="A2:M2"/>
    <mergeCell ref="A11:M11"/>
    <mergeCell ref="A120:B120"/>
    <mergeCell ref="C118:D118"/>
    <mergeCell ref="A119:J119"/>
    <mergeCell ref="A82:M82"/>
    <mergeCell ref="A16:M16"/>
    <mergeCell ref="A30:M30"/>
    <mergeCell ref="A247:B247"/>
    <mergeCell ref="C123:D123"/>
    <mergeCell ref="C122:D122"/>
    <mergeCell ref="C121:D121"/>
    <mergeCell ref="A121:B121"/>
    <mergeCell ref="A122:B122"/>
    <mergeCell ref="A123:B123"/>
    <mergeCell ref="C244:D244"/>
    <mergeCell ref="A245:J245"/>
    <mergeCell ref="C246:D246"/>
    <mergeCell ref="I122:J122"/>
    <mergeCell ref="C120:D120"/>
    <mergeCell ref="F121:G121"/>
    <mergeCell ref="I121:J121"/>
    <mergeCell ref="A249:B249"/>
    <mergeCell ref="A250:B250"/>
    <mergeCell ref="A246:B246"/>
    <mergeCell ref="C247:D247"/>
    <mergeCell ref="C249:D249"/>
    <mergeCell ref="A248:B248"/>
  </mergeCells>
  <printOptions horizontalCentered="1"/>
  <pageMargins left="0.5905511811023623" right="0.5905511811023623" top="0.5511811023622047" bottom="0.5511811023622047" header="0.5118110236220472" footer="0.31496062992125984"/>
  <pageSetup fitToHeight="0" fitToWidth="1" horizontalDpi="600" verticalDpi="600" orientation="portrait" scale="84" r:id="rId2"/>
  <headerFooter differentFirst="1">
    <oddHeader>&amp;L&amp;"Calibri Light,Bold"DISTRIBUCIÓN DE EXTRANJEROS EN LA CLASE GRADUANDA POR COLEGIO Y PROGRAMA DE ESTUDIO</oddHeader>
    <oddFooter xml:space="preserve">&amp;C&amp;P+23 </oddFooter>
    <firstFooter>&amp;C24</first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2"/>
  <sheetViews>
    <sheetView zoomScalePageLayoutView="0" workbookViewId="0" topLeftCell="A193">
      <selection activeCell="K6" sqref="K6"/>
    </sheetView>
  </sheetViews>
  <sheetFormatPr defaultColWidth="9.00390625" defaultRowHeight="15"/>
  <sheetData>
    <row r="1" spans="1:8" ht="14.25">
      <c r="A1" s="13"/>
      <c r="B1" s="4"/>
      <c r="C1" s="4"/>
      <c r="D1" s="4"/>
      <c r="E1" s="4"/>
      <c r="F1" s="4"/>
      <c r="G1" s="4"/>
      <c r="H1" s="4"/>
    </row>
    <row r="2" spans="1:8" ht="14.25">
      <c r="A2" s="4" t="s">
        <v>0</v>
      </c>
      <c r="B2" s="4"/>
      <c r="C2" s="4"/>
      <c r="D2" s="4"/>
      <c r="E2" s="4"/>
      <c r="F2" s="4"/>
      <c r="G2" s="4"/>
      <c r="H2" s="4"/>
    </row>
    <row r="3" spans="1:9" ht="14.25">
      <c r="A3" s="4" t="s">
        <v>1</v>
      </c>
      <c r="B3" s="4"/>
      <c r="C3" s="4"/>
      <c r="D3" s="4"/>
      <c r="E3" s="4"/>
      <c r="F3" s="4"/>
      <c r="G3" s="4"/>
      <c r="H3" s="4"/>
      <c r="I3" s="14"/>
    </row>
    <row r="4" spans="1:8" ht="14.25">
      <c r="A4" s="4" t="s">
        <v>2</v>
      </c>
      <c r="B4" s="4"/>
      <c r="C4" s="4"/>
      <c r="D4" s="4"/>
      <c r="E4" s="4"/>
      <c r="F4" s="4"/>
      <c r="G4" s="4"/>
      <c r="H4" s="4"/>
    </row>
    <row r="5" spans="1:8" ht="14.25">
      <c r="A5" s="4" t="s">
        <v>14</v>
      </c>
      <c r="B5" s="4"/>
      <c r="C5" s="4"/>
      <c r="D5" s="4"/>
      <c r="E5" s="4"/>
      <c r="F5" s="4"/>
      <c r="G5" s="4"/>
      <c r="H5" s="4"/>
    </row>
    <row r="6" spans="1:8" ht="14.25">
      <c r="A6" s="3"/>
      <c r="B6" s="3"/>
      <c r="C6" s="3"/>
      <c r="D6" s="3"/>
      <c r="E6" s="3"/>
      <c r="F6" s="3"/>
      <c r="G6" s="3"/>
      <c r="H6" s="3"/>
    </row>
    <row r="7" spans="1:8" ht="14.25">
      <c r="A7" s="3" t="s">
        <v>3</v>
      </c>
      <c r="B7" s="3"/>
      <c r="C7" s="3"/>
      <c r="D7" s="3"/>
      <c r="E7" s="3"/>
      <c r="F7" s="3"/>
      <c r="G7" s="3"/>
      <c r="H7" s="3"/>
    </row>
    <row r="8" spans="1:8" ht="14.25">
      <c r="A8" s="3"/>
      <c r="B8" s="3"/>
      <c r="C8" s="3"/>
      <c r="D8" s="3"/>
      <c r="E8" s="3"/>
      <c r="F8" s="3"/>
      <c r="G8" s="3"/>
      <c r="H8" s="3"/>
    </row>
    <row r="9" spans="1:8" ht="14.25">
      <c r="A9" s="3"/>
      <c r="B9" s="3"/>
      <c r="C9" s="3"/>
      <c r="D9" s="5"/>
      <c r="E9" s="3"/>
      <c r="F9" s="3"/>
      <c r="G9" s="3"/>
      <c r="H9" s="3"/>
    </row>
    <row r="10" spans="1:8" ht="14.25">
      <c r="A10" s="4" t="s">
        <v>15</v>
      </c>
      <c r="B10" s="4"/>
      <c r="C10" s="4"/>
      <c r="D10" s="4"/>
      <c r="E10" s="4"/>
      <c r="F10" s="4"/>
      <c r="G10" s="4"/>
      <c r="H10" s="4"/>
    </row>
    <row r="11" spans="1:8" ht="14.25">
      <c r="A11" s="3"/>
      <c r="B11" s="3"/>
      <c r="C11" s="3"/>
      <c r="D11" s="3"/>
      <c r="E11" s="3"/>
      <c r="F11" s="3"/>
      <c r="G11" s="3"/>
      <c r="H11" s="3"/>
    </row>
    <row r="12" spans="1:8" ht="14.25">
      <c r="A12" s="6"/>
      <c r="B12" s="6"/>
      <c r="C12" s="6"/>
      <c r="D12" s="6"/>
      <c r="E12" s="6"/>
      <c r="F12" s="6"/>
      <c r="G12" s="6"/>
      <c r="H12" s="6"/>
    </row>
    <row r="13" spans="1:8" ht="15" thickBot="1">
      <c r="A13" s="7" t="s">
        <v>16</v>
      </c>
      <c r="B13" s="8"/>
      <c r="C13" s="7" t="s">
        <v>11</v>
      </c>
      <c r="D13" s="7" t="s">
        <v>17</v>
      </c>
      <c r="E13" s="7" t="s">
        <v>18</v>
      </c>
      <c r="F13" s="7" t="s">
        <v>19</v>
      </c>
      <c r="G13" s="7" t="s">
        <v>18</v>
      </c>
      <c r="H13" s="8"/>
    </row>
    <row r="14" spans="1:8" ht="14.25">
      <c r="A14" s="5" t="s">
        <v>20</v>
      </c>
      <c r="B14" s="3"/>
      <c r="C14" s="9">
        <v>15</v>
      </c>
      <c r="D14" s="9">
        <v>15</v>
      </c>
      <c r="E14" s="9">
        <v>100</v>
      </c>
      <c r="F14" s="9">
        <v>0</v>
      </c>
      <c r="G14" s="9">
        <v>0</v>
      </c>
      <c r="H14" s="3"/>
    </row>
    <row r="15" spans="1:8" ht="14.25">
      <c r="A15" s="3"/>
      <c r="B15" s="3"/>
      <c r="C15" s="9"/>
      <c r="D15" s="9"/>
      <c r="E15" s="9"/>
      <c r="F15" s="9"/>
      <c r="G15" s="9"/>
      <c r="H15" s="3"/>
    </row>
    <row r="16" spans="1:8" ht="14.25">
      <c r="A16" s="3" t="s">
        <v>21</v>
      </c>
      <c r="B16" s="3"/>
      <c r="C16" s="9">
        <v>17</v>
      </c>
      <c r="D16" s="9">
        <v>17</v>
      </c>
      <c r="E16" s="9">
        <v>100</v>
      </c>
      <c r="F16" s="9">
        <v>0</v>
      </c>
      <c r="G16" s="9">
        <v>0</v>
      </c>
      <c r="H16" s="3"/>
    </row>
    <row r="17" spans="1:8" ht="14.25">
      <c r="A17" s="3"/>
      <c r="B17" s="3"/>
      <c r="C17" s="9"/>
      <c r="D17" s="9"/>
      <c r="E17" s="9"/>
      <c r="F17" s="9"/>
      <c r="G17" s="9"/>
      <c r="H17" s="3"/>
    </row>
    <row r="18" spans="1:8" ht="14.25">
      <c r="A18" s="3" t="s">
        <v>22</v>
      </c>
      <c r="B18" s="3"/>
      <c r="C18" s="9">
        <v>17</v>
      </c>
      <c r="D18" s="9">
        <v>17</v>
      </c>
      <c r="E18" s="9">
        <v>100</v>
      </c>
      <c r="F18" s="9">
        <v>0</v>
      </c>
      <c r="G18" s="9">
        <v>0</v>
      </c>
      <c r="H18" s="3"/>
    </row>
    <row r="19" spans="1:8" ht="14.25">
      <c r="A19" s="3"/>
      <c r="B19" s="3"/>
      <c r="C19" s="9"/>
      <c r="D19" s="9"/>
      <c r="E19" s="9"/>
      <c r="F19" s="9"/>
      <c r="G19" s="9"/>
      <c r="H19" s="3"/>
    </row>
    <row r="20" spans="1:8" ht="14.25">
      <c r="A20" s="3" t="s">
        <v>23</v>
      </c>
      <c r="B20" s="3"/>
      <c r="C20" s="9">
        <v>29</v>
      </c>
      <c r="D20" s="9">
        <v>29</v>
      </c>
      <c r="E20" s="9">
        <v>100</v>
      </c>
      <c r="F20" s="9">
        <v>0</v>
      </c>
      <c r="G20" s="9">
        <v>0</v>
      </c>
      <c r="H20" s="3"/>
    </row>
    <row r="21" spans="1:8" ht="14.25">
      <c r="A21" s="3"/>
      <c r="B21" s="3"/>
      <c r="C21" s="9"/>
      <c r="D21" s="9"/>
      <c r="E21" s="9"/>
      <c r="F21" s="9"/>
      <c r="G21" s="9"/>
      <c r="H21" s="3"/>
    </row>
    <row r="22" spans="1:8" ht="14.25">
      <c r="A22" s="3" t="s">
        <v>24</v>
      </c>
      <c r="B22" s="3"/>
      <c r="C22" s="9">
        <v>36</v>
      </c>
      <c r="D22" s="9">
        <v>35</v>
      </c>
      <c r="E22" s="9">
        <v>97</v>
      </c>
      <c r="F22" s="9">
        <v>1</v>
      </c>
      <c r="G22" s="9">
        <v>3</v>
      </c>
      <c r="H22" s="3"/>
    </row>
    <row r="23" spans="1:8" ht="14.25">
      <c r="A23" s="3"/>
      <c r="B23" s="3"/>
      <c r="C23" s="9"/>
      <c r="D23" s="9"/>
      <c r="E23" s="9"/>
      <c r="F23" s="9"/>
      <c r="G23" s="9"/>
      <c r="H23" s="3"/>
    </row>
    <row r="24" spans="1:8" ht="14.25">
      <c r="A24" s="3" t="s">
        <v>25</v>
      </c>
      <c r="B24" s="3"/>
      <c r="C24" s="9">
        <v>56</v>
      </c>
      <c r="D24" s="9">
        <v>52</v>
      </c>
      <c r="E24" s="9">
        <v>93</v>
      </c>
      <c r="F24" s="9">
        <v>4</v>
      </c>
      <c r="G24" s="9">
        <v>7</v>
      </c>
      <c r="H24" s="3"/>
    </row>
    <row r="25" spans="1:8" ht="14.25">
      <c r="A25" s="3"/>
      <c r="B25" s="3"/>
      <c r="C25" s="9"/>
      <c r="D25" s="9"/>
      <c r="E25" s="9"/>
      <c r="F25" s="9"/>
      <c r="G25" s="9"/>
      <c r="H25" s="3"/>
    </row>
    <row r="26" spans="1:8" ht="14.25">
      <c r="A26" s="3" t="s">
        <v>26</v>
      </c>
      <c r="B26" s="3"/>
      <c r="C26" s="9">
        <v>29</v>
      </c>
      <c r="D26" s="9">
        <v>23</v>
      </c>
      <c r="E26" s="9">
        <v>79</v>
      </c>
      <c r="F26" s="9">
        <v>6</v>
      </c>
      <c r="G26" s="9">
        <v>21</v>
      </c>
      <c r="H26" s="3"/>
    </row>
    <row r="27" spans="1:8" ht="14.25">
      <c r="A27" s="3"/>
      <c r="B27" s="3"/>
      <c r="C27" s="9"/>
      <c r="D27" s="9"/>
      <c r="E27" s="9"/>
      <c r="F27" s="9"/>
      <c r="G27" s="9"/>
      <c r="H27" s="3"/>
    </row>
    <row r="28" spans="1:8" ht="14.25">
      <c r="A28" s="3" t="s">
        <v>27</v>
      </c>
      <c r="B28" s="3"/>
      <c r="C28" s="9">
        <v>21</v>
      </c>
      <c r="D28" s="9">
        <v>19</v>
      </c>
      <c r="E28" s="9">
        <v>90</v>
      </c>
      <c r="F28" s="9">
        <v>2</v>
      </c>
      <c r="G28" s="9">
        <v>10</v>
      </c>
      <c r="H28" s="3"/>
    </row>
    <row r="29" spans="1:8" ht="14.25">
      <c r="A29" s="3"/>
      <c r="B29" s="3"/>
      <c r="C29" s="9"/>
      <c r="D29" s="9"/>
      <c r="E29" s="9"/>
      <c r="F29" s="9"/>
      <c r="G29" s="9"/>
      <c r="H29" s="3"/>
    </row>
    <row r="30" spans="1:8" ht="14.25">
      <c r="A30" s="3" t="s">
        <v>28</v>
      </c>
      <c r="B30" s="3"/>
      <c r="C30" s="9">
        <v>42</v>
      </c>
      <c r="D30" s="9">
        <v>40</v>
      </c>
      <c r="E30" s="9">
        <v>95</v>
      </c>
      <c r="F30" s="9">
        <v>2</v>
      </c>
      <c r="G30" s="9">
        <v>5</v>
      </c>
      <c r="H30" s="3"/>
    </row>
    <row r="31" spans="1:8" ht="14.25">
      <c r="A31" s="3"/>
      <c r="B31" s="3"/>
      <c r="C31" s="9"/>
      <c r="D31" s="9"/>
      <c r="E31" s="9"/>
      <c r="F31" s="9"/>
      <c r="G31" s="9"/>
      <c r="H31" s="3"/>
    </row>
    <row r="32" spans="1:8" ht="14.25">
      <c r="A32" s="3" t="s">
        <v>29</v>
      </c>
      <c r="B32" s="3"/>
      <c r="C32" s="9">
        <v>15</v>
      </c>
      <c r="D32" s="9">
        <v>15</v>
      </c>
      <c r="E32" s="9">
        <v>100</v>
      </c>
      <c r="F32" s="9">
        <v>0</v>
      </c>
      <c r="G32" s="9">
        <v>0</v>
      </c>
      <c r="H32" s="3"/>
    </row>
    <row r="33" spans="1:8" ht="14.25">
      <c r="A33" s="3"/>
      <c r="B33" s="3"/>
      <c r="C33" s="9"/>
      <c r="D33" s="9"/>
      <c r="E33" s="9"/>
      <c r="F33" s="9"/>
      <c r="G33" s="9"/>
      <c r="H33" s="3"/>
    </row>
    <row r="34" spans="1:8" ht="14.25">
      <c r="A34" s="3" t="s">
        <v>30</v>
      </c>
      <c r="B34" s="3"/>
      <c r="C34" s="9">
        <v>11</v>
      </c>
      <c r="D34" s="9">
        <v>10</v>
      </c>
      <c r="E34" s="9">
        <v>91</v>
      </c>
      <c r="F34" s="9">
        <v>1</v>
      </c>
      <c r="G34" s="9">
        <v>9</v>
      </c>
      <c r="H34" s="3"/>
    </row>
    <row r="35" spans="1:8" ht="14.25">
      <c r="A35" s="3"/>
      <c r="B35" s="3"/>
      <c r="C35" s="9"/>
      <c r="D35" s="9"/>
      <c r="E35" s="9"/>
      <c r="F35" s="9"/>
      <c r="G35" s="9"/>
      <c r="H35" s="3"/>
    </row>
    <row r="36" spans="1:8" ht="14.25">
      <c r="A36" s="3" t="s">
        <v>31</v>
      </c>
      <c r="B36" s="3"/>
      <c r="C36" s="9">
        <v>21</v>
      </c>
      <c r="D36" s="9">
        <v>20</v>
      </c>
      <c r="E36" s="9">
        <v>95</v>
      </c>
      <c r="F36" s="9">
        <v>1</v>
      </c>
      <c r="G36" s="9">
        <v>5</v>
      </c>
      <c r="H36" s="3"/>
    </row>
    <row r="37" spans="1:8" ht="14.25">
      <c r="A37" s="3"/>
      <c r="B37" s="3"/>
      <c r="C37" s="9"/>
      <c r="D37" s="9"/>
      <c r="E37" s="9"/>
      <c r="F37" s="9"/>
      <c r="G37" s="9"/>
      <c r="H37" s="3"/>
    </row>
    <row r="38" spans="1:8" ht="14.25">
      <c r="A38" s="3" t="s">
        <v>32</v>
      </c>
      <c r="B38" s="3"/>
      <c r="C38" s="9">
        <v>10</v>
      </c>
      <c r="D38" s="9">
        <v>10</v>
      </c>
      <c r="E38" s="9">
        <v>100</v>
      </c>
      <c r="F38" s="9">
        <v>0</v>
      </c>
      <c r="G38" s="9">
        <v>0</v>
      </c>
      <c r="H38" s="3"/>
    </row>
    <row r="39" spans="1:8" ht="14.25">
      <c r="A39" s="3"/>
      <c r="B39" s="3"/>
      <c r="C39" s="9"/>
      <c r="D39" s="9"/>
      <c r="E39" s="9"/>
      <c r="F39" s="9"/>
      <c r="G39" s="9"/>
      <c r="H39" s="3"/>
    </row>
    <row r="40" spans="1:8" ht="14.25">
      <c r="A40" s="3" t="s">
        <v>33</v>
      </c>
      <c r="B40" s="3"/>
      <c r="C40" s="9">
        <v>39</v>
      </c>
      <c r="D40" s="9">
        <v>36</v>
      </c>
      <c r="E40" s="9">
        <v>92</v>
      </c>
      <c r="F40" s="9">
        <v>3</v>
      </c>
      <c r="G40" s="9">
        <v>8</v>
      </c>
      <c r="H40" s="3"/>
    </row>
    <row r="41" spans="1:8" ht="14.25">
      <c r="A41" s="3"/>
      <c r="B41" s="3"/>
      <c r="C41" s="9"/>
      <c r="D41" s="9"/>
      <c r="E41" s="9"/>
      <c r="F41" s="9"/>
      <c r="G41" s="9"/>
      <c r="H41" s="3"/>
    </row>
    <row r="42" spans="1:8" ht="14.25">
      <c r="A42" s="3" t="s">
        <v>34</v>
      </c>
      <c r="B42" s="3"/>
      <c r="C42" s="9">
        <v>30</v>
      </c>
      <c r="D42" s="9">
        <v>29</v>
      </c>
      <c r="E42" s="9">
        <v>97</v>
      </c>
      <c r="F42" s="9">
        <v>1</v>
      </c>
      <c r="G42" s="9">
        <v>3</v>
      </c>
      <c r="H42" s="3"/>
    </row>
    <row r="43" spans="1:8" ht="14.25">
      <c r="A43" s="3"/>
      <c r="B43" s="3"/>
      <c r="C43" s="9"/>
      <c r="D43" s="9"/>
      <c r="E43" s="9"/>
      <c r="F43" s="9"/>
      <c r="G43" s="9"/>
      <c r="H43" s="3"/>
    </row>
    <row r="44" spans="1:8" ht="14.25">
      <c r="A44" s="3" t="s">
        <v>35</v>
      </c>
      <c r="B44" s="3"/>
      <c r="C44" s="9">
        <v>35</v>
      </c>
      <c r="D44" s="9">
        <v>33</v>
      </c>
      <c r="E44" s="9">
        <v>94</v>
      </c>
      <c r="F44" s="9">
        <v>2</v>
      </c>
      <c r="G44" s="9">
        <v>6</v>
      </c>
      <c r="H44" s="3"/>
    </row>
    <row r="45" spans="1:8" ht="14.25">
      <c r="A45" s="3"/>
      <c r="B45" s="3"/>
      <c r="C45" s="9"/>
      <c r="D45" s="9"/>
      <c r="E45" s="9"/>
      <c r="F45" s="9"/>
      <c r="G45" s="9"/>
      <c r="H45" s="3"/>
    </row>
    <row r="46" spans="1:8" ht="14.25">
      <c r="A46" s="3" t="s">
        <v>36</v>
      </c>
      <c r="B46" s="3"/>
      <c r="C46" s="9">
        <v>50</v>
      </c>
      <c r="D46" s="9">
        <v>48</v>
      </c>
      <c r="E46" s="9">
        <v>96</v>
      </c>
      <c r="F46" s="9">
        <v>2</v>
      </c>
      <c r="G46" s="9">
        <v>4</v>
      </c>
      <c r="H46" s="3"/>
    </row>
    <row r="47" spans="1:8" ht="14.25">
      <c r="A47" s="3"/>
      <c r="B47" s="3"/>
      <c r="C47" s="9"/>
      <c r="D47" s="9"/>
      <c r="E47" s="9"/>
      <c r="F47" s="9"/>
      <c r="G47" s="9"/>
      <c r="H47" s="3"/>
    </row>
    <row r="48" spans="1:8" ht="14.25">
      <c r="A48" s="3" t="s">
        <v>37</v>
      </c>
      <c r="B48" s="3"/>
      <c r="C48" s="9">
        <v>42</v>
      </c>
      <c r="D48" s="9">
        <v>42</v>
      </c>
      <c r="E48" s="9">
        <v>100</v>
      </c>
      <c r="F48" s="9">
        <v>0</v>
      </c>
      <c r="G48" s="9">
        <v>0</v>
      </c>
      <c r="H48" s="3"/>
    </row>
    <row r="49" spans="1:8" ht="14.25">
      <c r="A49" s="3"/>
      <c r="B49" s="3"/>
      <c r="C49" s="9"/>
      <c r="D49" s="9"/>
      <c r="E49" s="9"/>
      <c r="F49" s="9"/>
      <c r="G49" s="9"/>
      <c r="H49" s="3"/>
    </row>
    <row r="50" spans="1:8" ht="14.25">
      <c r="A50" s="3" t="s">
        <v>38</v>
      </c>
      <c r="B50" s="3"/>
      <c r="C50" s="9">
        <v>49</v>
      </c>
      <c r="D50" s="9">
        <v>49</v>
      </c>
      <c r="E50" s="9">
        <v>100</v>
      </c>
      <c r="F50" s="9">
        <v>0</v>
      </c>
      <c r="G50" s="9">
        <v>0</v>
      </c>
      <c r="H50" s="3"/>
    </row>
    <row r="51" spans="1:8" ht="14.25">
      <c r="A51" s="3"/>
      <c r="B51" s="3"/>
      <c r="C51" s="9"/>
      <c r="D51" s="9"/>
      <c r="E51" s="9"/>
      <c r="F51" s="9"/>
      <c r="G51" s="9"/>
      <c r="H51" s="3"/>
    </row>
    <row r="52" spans="1:8" ht="14.25">
      <c r="A52" s="3" t="s">
        <v>39</v>
      </c>
      <c r="B52" s="3"/>
      <c r="C52" s="9">
        <v>36</v>
      </c>
      <c r="D52" s="9">
        <v>36</v>
      </c>
      <c r="E52" s="9">
        <v>100</v>
      </c>
      <c r="F52" s="9">
        <v>0</v>
      </c>
      <c r="G52" s="9">
        <v>0</v>
      </c>
      <c r="H52" s="3"/>
    </row>
    <row r="53" spans="1:8" ht="14.25">
      <c r="A53" s="3"/>
      <c r="B53" s="3"/>
      <c r="C53" s="9"/>
      <c r="D53" s="9"/>
      <c r="E53" s="9"/>
      <c r="F53" s="9"/>
      <c r="G53" s="9"/>
      <c r="H53" s="3"/>
    </row>
    <row r="54" spans="1:8" ht="14.25">
      <c r="A54" s="3" t="s">
        <v>40</v>
      </c>
      <c r="B54" s="3"/>
      <c r="C54" s="9">
        <v>90</v>
      </c>
      <c r="D54" s="9">
        <v>90</v>
      </c>
      <c r="E54" s="9">
        <v>100</v>
      </c>
      <c r="F54" s="9">
        <v>0</v>
      </c>
      <c r="G54" s="9">
        <v>0</v>
      </c>
      <c r="H54" s="3"/>
    </row>
    <row r="55" spans="1:8" ht="14.25">
      <c r="A55" s="3"/>
      <c r="B55" s="3"/>
      <c r="C55" s="9"/>
      <c r="D55" s="9"/>
      <c r="E55" s="9"/>
      <c r="F55" s="9"/>
      <c r="G55" s="9"/>
      <c r="H55" s="3"/>
    </row>
    <row r="56" spans="1:8" ht="14.25">
      <c r="A56" s="3" t="s">
        <v>41</v>
      </c>
      <c r="B56" s="3"/>
      <c r="C56" s="9">
        <v>67</v>
      </c>
      <c r="D56" s="9">
        <v>67</v>
      </c>
      <c r="E56" s="9">
        <v>100</v>
      </c>
      <c r="F56" s="9">
        <v>0</v>
      </c>
      <c r="G56" s="9">
        <v>0</v>
      </c>
      <c r="H56" s="3"/>
    </row>
    <row r="57" spans="1:8" ht="14.25">
      <c r="A57" s="3"/>
      <c r="B57" s="3"/>
      <c r="C57" s="9"/>
      <c r="D57" s="9"/>
      <c r="E57" s="9"/>
      <c r="F57" s="9"/>
      <c r="G57" s="9"/>
      <c r="H57" s="3"/>
    </row>
    <row r="58" spans="1:8" ht="14.25">
      <c r="A58" s="3" t="s">
        <v>42</v>
      </c>
      <c r="B58" s="3"/>
      <c r="C58" s="3">
        <v>52</v>
      </c>
      <c r="D58" s="3">
        <v>52</v>
      </c>
      <c r="E58" s="3">
        <v>100</v>
      </c>
      <c r="F58" s="3">
        <v>0</v>
      </c>
      <c r="G58" s="3">
        <v>0</v>
      </c>
      <c r="H58" s="3"/>
    </row>
    <row r="59" spans="1:8" ht="14.25">
      <c r="A59" s="3"/>
      <c r="B59" s="3"/>
      <c r="C59" s="3"/>
      <c r="D59" s="3"/>
      <c r="E59" s="3"/>
      <c r="F59" s="3"/>
      <c r="G59" s="3"/>
      <c r="H59" s="3"/>
    </row>
    <row r="60" spans="1:8" ht="14.25">
      <c r="A60" s="3" t="s">
        <v>43</v>
      </c>
      <c r="B60" s="3"/>
      <c r="C60" s="3">
        <v>76</v>
      </c>
      <c r="D60" s="3">
        <v>75</v>
      </c>
      <c r="E60" s="3">
        <v>99</v>
      </c>
      <c r="F60" s="3">
        <v>1</v>
      </c>
      <c r="G60" s="3">
        <v>1</v>
      </c>
      <c r="H60" s="3"/>
    </row>
    <row r="61" spans="1:8" ht="14.25">
      <c r="A61" s="3"/>
      <c r="B61" s="3"/>
      <c r="C61" s="3"/>
      <c r="D61" s="3"/>
      <c r="E61" s="3"/>
      <c r="F61" s="3"/>
      <c r="G61" s="3"/>
      <c r="H61" s="3"/>
    </row>
    <row r="62" spans="1:8" ht="14.25">
      <c r="A62" s="3" t="s">
        <v>44</v>
      </c>
      <c r="B62" s="3"/>
      <c r="C62" s="3">
        <v>117</v>
      </c>
      <c r="D62" s="3">
        <v>117</v>
      </c>
      <c r="E62" s="3">
        <v>100</v>
      </c>
      <c r="F62" s="3">
        <v>0</v>
      </c>
      <c r="G62" s="3">
        <v>0</v>
      </c>
      <c r="H62" s="3"/>
    </row>
    <row r="63" spans="1:8" ht="14.25">
      <c r="A63" s="3"/>
      <c r="B63" s="3"/>
      <c r="C63" s="3"/>
      <c r="D63" s="3"/>
      <c r="E63" s="3"/>
      <c r="F63" s="3"/>
      <c r="G63" s="3"/>
      <c r="H63" s="3"/>
    </row>
    <row r="64" spans="1:8" ht="14.25">
      <c r="A64" s="3"/>
      <c r="B64" s="3"/>
      <c r="C64" s="3"/>
      <c r="D64" s="3"/>
      <c r="E64" s="3"/>
      <c r="F64" s="3"/>
      <c r="G64" s="3"/>
      <c r="H64" s="3"/>
    </row>
    <row r="65" spans="1:8" ht="14.25">
      <c r="A65" s="3"/>
      <c r="B65" s="3"/>
      <c r="C65" s="3"/>
      <c r="D65" s="3"/>
      <c r="E65" s="3"/>
      <c r="F65" s="3"/>
      <c r="G65" s="3"/>
      <c r="H65" s="3"/>
    </row>
    <row r="66" spans="1:8" ht="14.25">
      <c r="A66" s="3"/>
      <c r="B66" s="3"/>
      <c r="C66" s="3"/>
      <c r="D66" s="3"/>
      <c r="E66" s="3"/>
      <c r="F66" s="3"/>
      <c r="G66" s="3"/>
      <c r="H66" s="3"/>
    </row>
    <row r="67" spans="1:8" ht="14.25">
      <c r="A67" s="3" t="s">
        <v>45</v>
      </c>
      <c r="B67" s="10"/>
      <c r="C67" s="10"/>
      <c r="D67" s="10"/>
      <c r="E67" s="10"/>
      <c r="F67" s="10"/>
      <c r="G67" s="10"/>
      <c r="H67" s="10"/>
    </row>
    <row r="68" spans="1:8" ht="14.25">
      <c r="A68" s="3"/>
      <c r="B68" s="3"/>
      <c r="C68" s="3"/>
      <c r="D68" s="3"/>
      <c r="E68" s="3"/>
      <c r="F68" s="3"/>
      <c r="G68" s="3"/>
      <c r="H68" s="3"/>
    </row>
    <row r="69" spans="1:8" ht="14.25">
      <c r="A69" s="3"/>
      <c r="B69" s="3"/>
      <c r="C69" s="3"/>
      <c r="D69" s="3"/>
      <c r="E69" s="3"/>
      <c r="F69" s="3"/>
      <c r="G69" s="3"/>
      <c r="H69" s="3"/>
    </row>
    <row r="70" spans="1:8" ht="15" thickBot="1">
      <c r="A70" s="8" t="s">
        <v>16</v>
      </c>
      <c r="B70" s="8"/>
      <c r="C70" s="7" t="s">
        <v>11</v>
      </c>
      <c r="D70" s="7" t="s">
        <v>17</v>
      </c>
      <c r="E70" s="7" t="s">
        <v>18</v>
      </c>
      <c r="F70" s="7" t="s">
        <v>19</v>
      </c>
      <c r="G70" s="7" t="s">
        <v>18</v>
      </c>
      <c r="H70" s="10"/>
    </row>
    <row r="71" spans="1:8" ht="14.25">
      <c r="A71" s="3"/>
      <c r="B71" s="3"/>
      <c r="C71" s="3"/>
      <c r="D71" s="3"/>
      <c r="E71" s="3"/>
      <c r="F71" s="3"/>
      <c r="G71" s="3"/>
      <c r="H71" s="3"/>
    </row>
    <row r="72" spans="1:8" ht="14.25">
      <c r="A72" s="3" t="s">
        <v>46</v>
      </c>
      <c r="B72" s="3"/>
      <c r="C72" s="3">
        <v>112</v>
      </c>
      <c r="D72" s="3">
        <v>112</v>
      </c>
      <c r="E72" s="3">
        <v>100</v>
      </c>
      <c r="F72" s="3">
        <v>0</v>
      </c>
      <c r="G72" s="3">
        <v>0</v>
      </c>
      <c r="H72" s="3"/>
    </row>
    <row r="73" spans="1:8" ht="14.25">
      <c r="A73" s="3"/>
      <c r="B73" s="3"/>
      <c r="C73" s="3"/>
      <c r="D73" s="3"/>
      <c r="E73" s="3"/>
      <c r="F73" s="3"/>
      <c r="G73" s="3"/>
      <c r="H73" s="3"/>
    </row>
    <row r="74" spans="1:8" ht="14.25">
      <c r="A74" s="3" t="s">
        <v>47</v>
      </c>
      <c r="B74" s="3"/>
      <c r="C74" s="3">
        <v>88</v>
      </c>
      <c r="D74" s="3">
        <v>87</v>
      </c>
      <c r="E74" s="3">
        <v>99</v>
      </c>
      <c r="F74" s="3">
        <v>1</v>
      </c>
      <c r="G74" s="3">
        <v>1</v>
      </c>
      <c r="H74" s="3"/>
    </row>
    <row r="75" spans="1:8" ht="14.25">
      <c r="A75" s="3"/>
      <c r="B75" s="3"/>
      <c r="C75" s="3"/>
      <c r="D75" s="3"/>
      <c r="E75" s="3"/>
      <c r="F75" s="3"/>
      <c r="G75" s="3"/>
      <c r="H75" s="3"/>
    </row>
    <row r="76" spans="1:8" ht="14.25">
      <c r="A76" s="6" t="s">
        <v>48</v>
      </c>
      <c r="B76" s="6"/>
      <c r="C76" s="6">
        <v>96</v>
      </c>
      <c r="D76" s="6">
        <v>94</v>
      </c>
      <c r="E76" s="6">
        <v>98</v>
      </c>
      <c r="F76" s="6">
        <v>2</v>
      </c>
      <c r="G76" s="6">
        <v>2</v>
      </c>
      <c r="H76" s="6"/>
    </row>
    <row r="77" spans="1:8" ht="14.25">
      <c r="A77" s="6"/>
      <c r="B77" s="6"/>
      <c r="C77" s="6"/>
      <c r="D77" s="6"/>
      <c r="E77" s="4"/>
      <c r="F77" s="4"/>
      <c r="G77" s="4"/>
      <c r="H77" s="4"/>
    </row>
    <row r="78" spans="1:8" ht="14.25">
      <c r="A78" s="6" t="s">
        <v>49</v>
      </c>
      <c r="B78" s="6"/>
      <c r="C78" s="6">
        <v>103</v>
      </c>
      <c r="D78" s="6">
        <v>101</v>
      </c>
      <c r="E78" s="6">
        <v>98</v>
      </c>
      <c r="F78" s="6">
        <v>2</v>
      </c>
      <c r="G78" s="6">
        <v>2</v>
      </c>
      <c r="H78" s="9"/>
    </row>
    <row r="79" spans="1:8" ht="14.25">
      <c r="A79" s="6"/>
      <c r="B79" s="6"/>
      <c r="C79" s="6"/>
      <c r="D79" s="6"/>
      <c r="E79" s="4"/>
      <c r="F79" s="4"/>
      <c r="G79" s="4"/>
      <c r="H79" s="4"/>
    </row>
    <row r="80" spans="1:8" ht="14.25">
      <c r="A80" s="6" t="s">
        <v>50</v>
      </c>
      <c r="B80" s="6"/>
      <c r="C80" s="6">
        <v>99</v>
      </c>
      <c r="D80" s="6">
        <v>97</v>
      </c>
      <c r="E80" s="6">
        <v>98</v>
      </c>
      <c r="F80" s="6">
        <v>2</v>
      </c>
      <c r="G80" s="6">
        <v>2</v>
      </c>
      <c r="H80" s="5"/>
    </row>
    <row r="81" spans="1:8" ht="14.25">
      <c r="A81" s="6"/>
      <c r="B81" s="6"/>
      <c r="C81" s="6"/>
      <c r="D81" s="6"/>
      <c r="E81" s="4"/>
      <c r="F81" s="4"/>
      <c r="G81" s="4"/>
      <c r="H81" s="4"/>
    </row>
    <row r="82" spans="1:8" ht="14.25">
      <c r="A82" s="6" t="s">
        <v>51</v>
      </c>
      <c r="B82" s="6"/>
      <c r="C82" s="6">
        <v>94</v>
      </c>
      <c r="D82" s="6">
        <v>94</v>
      </c>
      <c r="E82" s="6">
        <v>100</v>
      </c>
      <c r="F82" s="6">
        <v>0</v>
      </c>
      <c r="G82" s="6">
        <v>0</v>
      </c>
      <c r="H82" s="5"/>
    </row>
    <row r="83" spans="1:8" ht="14.25">
      <c r="A83" s="6"/>
      <c r="B83" s="6"/>
      <c r="C83" s="6"/>
      <c r="D83" s="6"/>
      <c r="E83" s="4"/>
      <c r="F83" s="4"/>
      <c r="G83" s="4"/>
      <c r="H83" s="4"/>
    </row>
    <row r="84" spans="1:8" ht="14.25">
      <c r="A84" s="6" t="s">
        <v>52</v>
      </c>
      <c r="B84" s="6"/>
      <c r="C84" s="6">
        <v>94</v>
      </c>
      <c r="D84" s="6">
        <v>88</v>
      </c>
      <c r="E84" s="6">
        <v>94</v>
      </c>
      <c r="F84" s="6">
        <v>6</v>
      </c>
      <c r="G84" s="6">
        <v>6</v>
      </c>
      <c r="H84" s="5"/>
    </row>
    <row r="85" spans="1:8" ht="14.25">
      <c r="A85" s="6"/>
      <c r="B85" s="6"/>
      <c r="C85" s="6"/>
      <c r="D85" s="6"/>
      <c r="E85" s="4"/>
      <c r="F85" s="4"/>
      <c r="G85" s="4"/>
      <c r="H85" s="4"/>
    </row>
    <row r="86" spans="1:8" ht="14.25">
      <c r="A86" s="6" t="s">
        <v>53</v>
      </c>
      <c r="B86" s="6"/>
      <c r="C86" s="6">
        <v>110</v>
      </c>
      <c r="D86" s="6">
        <v>103</v>
      </c>
      <c r="E86" s="6">
        <v>94</v>
      </c>
      <c r="F86" s="6">
        <v>7</v>
      </c>
      <c r="G86" s="9">
        <v>6</v>
      </c>
      <c r="H86" s="5"/>
    </row>
    <row r="87" spans="1:8" ht="14.25">
      <c r="A87" s="6"/>
      <c r="B87" s="6"/>
      <c r="C87" s="6"/>
      <c r="D87" s="6"/>
      <c r="E87" s="4"/>
      <c r="F87" s="4"/>
      <c r="G87" s="4"/>
      <c r="H87" s="4"/>
    </row>
    <row r="88" spans="1:8" ht="14.25">
      <c r="A88" s="6" t="s">
        <v>54</v>
      </c>
      <c r="B88" s="6"/>
      <c r="C88" s="6">
        <v>143</v>
      </c>
      <c r="D88" s="6">
        <v>123</v>
      </c>
      <c r="E88" s="9">
        <v>86</v>
      </c>
      <c r="F88" s="9">
        <v>20</v>
      </c>
      <c r="G88" s="9">
        <v>14</v>
      </c>
      <c r="H88" s="11"/>
    </row>
    <row r="89" spans="1:8" ht="14.25">
      <c r="A89" s="6"/>
      <c r="B89" s="6"/>
      <c r="C89" s="6"/>
      <c r="D89" s="4"/>
      <c r="E89" s="4"/>
      <c r="F89" s="4"/>
      <c r="G89" s="4"/>
      <c r="H89" s="4"/>
    </row>
    <row r="90" spans="1:8" ht="14.25">
      <c r="A90" s="6" t="s">
        <v>55</v>
      </c>
      <c r="B90" s="6"/>
      <c r="C90" s="6">
        <v>185</v>
      </c>
      <c r="D90" s="6">
        <v>162</v>
      </c>
      <c r="E90" s="6">
        <v>88</v>
      </c>
      <c r="F90" s="6">
        <v>23</v>
      </c>
      <c r="G90" s="6">
        <v>12</v>
      </c>
      <c r="H90" s="11"/>
    </row>
    <row r="91" spans="1:8" ht="14.25">
      <c r="A91" s="6"/>
      <c r="B91" s="6"/>
      <c r="C91" s="6"/>
      <c r="D91" s="6"/>
      <c r="E91" s="4"/>
      <c r="F91" s="4"/>
      <c r="G91" s="4"/>
      <c r="H91" s="4"/>
    </row>
    <row r="92" spans="1:8" ht="14.25">
      <c r="A92" s="6" t="s">
        <v>56</v>
      </c>
      <c r="B92" s="6"/>
      <c r="C92" s="6">
        <v>277</v>
      </c>
      <c r="D92" s="6">
        <v>258</v>
      </c>
      <c r="E92" s="6">
        <v>93</v>
      </c>
      <c r="F92" s="6">
        <v>19</v>
      </c>
      <c r="G92" s="6">
        <v>7</v>
      </c>
      <c r="H92" s="4"/>
    </row>
    <row r="93" spans="1:8" ht="14.25">
      <c r="A93" s="6"/>
      <c r="B93" s="6"/>
      <c r="C93" s="6"/>
      <c r="D93" s="6"/>
      <c r="E93" s="4"/>
      <c r="F93" s="4"/>
      <c r="G93" s="4"/>
      <c r="H93" s="4"/>
    </row>
    <row r="94" spans="1:8" ht="14.25">
      <c r="A94" s="6" t="s">
        <v>57</v>
      </c>
      <c r="B94" s="6"/>
      <c r="C94" s="6">
        <v>227</v>
      </c>
      <c r="D94" s="6">
        <v>206</v>
      </c>
      <c r="E94" s="6">
        <v>91</v>
      </c>
      <c r="F94" s="6">
        <v>21</v>
      </c>
      <c r="G94" s="6">
        <v>9</v>
      </c>
      <c r="H94" s="4"/>
    </row>
    <row r="95" spans="1:8" ht="14.25">
      <c r="A95" s="6"/>
      <c r="B95" s="6"/>
      <c r="C95" s="6"/>
      <c r="D95" s="6"/>
      <c r="E95" s="4"/>
      <c r="F95" s="4"/>
      <c r="G95" s="4"/>
      <c r="H95" s="4"/>
    </row>
    <row r="96" spans="1:8" ht="14.25">
      <c r="A96" s="6" t="s">
        <v>58</v>
      </c>
      <c r="B96" s="6"/>
      <c r="C96" s="6">
        <v>191</v>
      </c>
      <c r="D96" s="6">
        <v>163</v>
      </c>
      <c r="E96" s="6">
        <v>85</v>
      </c>
      <c r="F96" s="6">
        <v>28</v>
      </c>
      <c r="G96" s="6">
        <v>15</v>
      </c>
      <c r="H96" s="4"/>
    </row>
    <row r="97" spans="1:8" ht="14.25">
      <c r="A97" s="6"/>
      <c r="B97" s="6"/>
      <c r="C97" s="6"/>
      <c r="D97" s="6"/>
      <c r="E97" s="4"/>
      <c r="F97" s="4"/>
      <c r="G97" s="4"/>
      <c r="H97" s="4"/>
    </row>
    <row r="98" spans="1:8" ht="14.25">
      <c r="A98" s="6" t="s">
        <v>59</v>
      </c>
      <c r="B98" s="6"/>
      <c r="C98" s="6">
        <v>192</v>
      </c>
      <c r="D98" s="6">
        <v>156</v>
      </c>
      <c r="E98" s="6">
        <v>81</v>
      </c>
      <c r="F98" s="6">
        <v>36</v>
      </c>
      <c r="G98" s="6">
        <v>19</v>
      </c>
      <c r="H98" s="6"/>
    </row>
    <row r="99" spans="1:8" ht="14.25">
      <c r="A99" s="6"/>
      <c r="B99" s="6"/>
      <c r="C99" s="6"/>
      <c r="D99" s="6"/>
      <c r="E99" s="4"/>
      <c r="F99" s="4"/>
      <c r="G99" s="4"/>
      <c r="H99" s="4"/>
    </row>
    <row r="100" spans="1:8" ht="14.25">
      <c r="A100" s="6" t="s">
        <v>60</v>
      </c>
      <c r="B100" s="6"/>
      <c r="C100" s="6">
        <v>163</v>
      </c>
      <c r="D100" s="6">
        <v>144</v>
      </c>
      <c r="E100" s="6">
        <v>88</v>
      </c>
      <c r="F100" s="6">
        <v>19</v>
      </c>
      <c r="G100" s="6">
        <v>12</v>
      </c>
      <c r="H100" s="6"/>
    </row>
    <row r="101" spans="1:8" ht="14.25">
      <c r="A101" s="6"/>
      <c r="B101" s="6"/>
      <c r="C101" s="6"/>
      <c r="D101" s="6"/>
      <c r="E101" s="4"/>
      <c r="F101" s="4"/>
      <c r="G101" s="4"/>
      <c r="H101" s="4"/>
    </row>
    <row r="102" spans="1:8" ht="14.25">
      <c r="A102" s="6" t="s">
        <v>61</v>
      </c>
      <c r="B102" s="6"/>
      <c r="C102" s="6">
        <v>192</v>
      </c>
      <c r="D102" s="6">
        <v>171</v>
      </c>
      <c r="E102" s="6">
        <v>89</v>
      </c>
      <c r="F102" s="6">
        <v>21</v>
      </c>
      <c r="G102" s="6">
        <v>11</v>
      </c>
      <c r="H102" s="5"/>
    </row>
    <row r="103" spans="1:8" ht="14.25">
      <c r="A103" s="6"/>
      <c r="B103" s="6"/>
      <c r="C103" s="6"/>
      <c r="D103" s="6"/>
      <c r="E103" s="6"/>
      <c r="F103" s="4"/>
      <c r="G103" s="4"/>
      <c r="H103" s="4"/>
    </row>
    <row r="104" spans="1:8" ht="14.25">
      <c r="A104" s="6" t="s">
        <v>62</v>
      </c>
      <c r="B104" s="6"/>
      <c r="C104" s="6">
        <v>178</v>
      </c>
      <c r="D104" s="6">
        <v>160</v>
      </c>
      <c r="E104" s="6">
        <v>90</v>
      </c>
      <c r="F104" s="6">
        <v>18</v>
      </c>
      <c r="G104" s="6">
        <v>10</v>
      </c>
      <c r="H104" s="5"/>
    </row>
    <row r="105" spans="1:8" ht="14.25">
      <c r="A105" s="6"/>
      <c r="B105" s="6"/>
      <c r="C105" s="6"/>
      <c r="D105" s="6"/>
      <c r="E105" s="4"/>
      <c r="F105" s="4"/>
      <c r="G105" s="4"/>
      <c r="H105" s="4"/>
    </row>
    <row r="106" spans="1:8" ht="14.25">
      <c r="A106" s="6" t="s">
        <v>63</v>
      </c>
      <c r="B106" s="6"/>
      <c r="C106" s="6">
        <v>198</v>
      </c>
      <c r="D106" s="6">
        <v>181</v>
      </c>
      <c r="E106" s="6">
        <v>91</v>
      </c>
      <c r="F106" s="6">
        <v>17</v>
      </c>
      <c r="G106" s="6">
        <v>9</v>
      </c>
      <c r="H106" s="5"/>
    </row>
    <row r="107" spans="1:8" ht="14.25">
      <c r="A107" s="6"/>
      <c r="B107" s="6"/>
      <c r="C107" s="6"/>
      <c r="D107" s="6"/>
      <c r="E107" s="4"/>
      <c r="F107" s="4"/>
      <c r="G107" s="4"/>
      <c r="H107" s="4"/>
    </row>
    <row r="108" spans="1:8" ht="14.25">
      <c r="A108" s="6" t="s">
        <v>64</v>
      </c>
      <c r="B108" s="6"/>
      <c r="C108" s="6">
        <v>267</v>
      </c>
      <c r="D108" s="6">
        <v>251</v>
      </c>
      <c r="E108" s="6">
        <v>94</v>
      </c>
      <c r="F108" s="6">
        <v>16</v>
      </c>
      <c r="G108" s="6">
        <v>6</v>
      </c>
      <c r="H108" s="5"/>
    </row>
    <row r="109" spans="1:8" ht="14.25">
      <c r="A109" s="6"/>
      <c r="B109" s="6"/>
      <c r="C109" s="6"/>
      <c r="D109" s="6"/>
      <c r="E109" s="4"/>
      <c r="F109" s="4"/>
      <c r="G109" s="4"/>
      <c r="H109" s="4"/>
    </row>
    <row r="110" spans="1:8" ht="14.25">
      <c r="A110" s="6" t="s">
        <v>65</v>
      </c>
      <c r="B110" s="6"/>
      <c r="C110" s="6">
        <v>293</v>
      </c>
      <c r="D110" s="6">
        <v>264</v>
      </c>
      <c r="E110" s="9">
        <v>90</v>
      </c>
      <c r="F110" s="9">
        <v>29</v>
      </c>
      <c r="G110" s="6">
        <v>10</v>
      </c>
      <c r="H110" s="6"/>
    </row>
    <row r="111" spans="1:8" ht="14.25">
      <c r="A111" s="6"/>
      <c r="B111" s="6"/>
      <c r="C111" s="6"/>
      <c r="D111" s="6"/>
      <c r="E111" s="4"/>
      <c r="F111" s="4"/>
      <c r="G111" s="4"/>
      <c r="H111" s="4"/>
    </row>
    <row r="112" spans="1:8" ht="14.25">
      <c r="A112" s="6" t="s">
        <v>66</v>
      </c>
      <c r="B112" s="6"/>
      <c r="C112" s="6">
        <v>298</v>
      </c>
      <c r="D112" s="6">
        <v>262</v>
      </c>
      <c r="E112" s="9">
        <v>88</v>
      </c>
      <c r="F112" s="9">
        <v>36</v>
      </c>
      <c r="G112" s="6">
        <v>15</v>
      </c>
      <c r="H112" s="6"/>
    </row>
    <row r="113" spans="1:8" ht="14.25">
      <c r="A113" s="6"/>
      <c r="B113" s="6"/>
      <c r="C113" s="6"/>
      <c r="D113" s="6"/>
      <c r="E113" s="4"/>
      <c r="F113" s="4"/>
      <c r="G113" s="6"/>
      <c r="H113" s="6"/>
    </row>
    <row r="114" spans="1:8" ht="14.25">
      <c r="A114" s="6" t="s">
        <v>67</v>
      </c>
      <c r="B114" s="6"/>
      <c r="C114" s="6">
        <v>352</v>
      </c>
      <c r="D114" s="6">
        <v>298</v>
      </c>
      <c r="E114" s="9">
        <v>85</v>
      </c>
      <c r="F114" s="9">
        <v>54</v>
      </c>
      <c r="G114" s="6">
        <v>15</v>
      </c>
      <c r="H114" s="6"/>
    </row>
    <row r="115" spans="1:8" ht="14.25">
      <c r="A115" s="6"/>
      <c r="B115" s="6"/>
      <c r="C115" s="6"/>
      <c r="D115" s="6"/>
      <c r="E115" s="9"/>
      <c r="F115" s="9"/>
      <c r="G115" s="6"/>
      <c r="H115" s="6"/>
    </row>
    <row r="116" spans="1:8" ht="14.25">
      <c r="A116" s="6" t="s">
        <v>68</v>
      </c>
      <c r="B116" s="6"/>
      <c r="C116" s="6">
        <v>377</v>
      </c>
      <c r="D116" s="6">
        <v>323</v>
      </c>
      <c r="E116" s="9">
        <v>86</v>
      </c>
      <c r="F116" s="9">
        <v>54</v>
      </c>
      <c r="G116" s="6">
        <v>14</v>
      </c>
      <c r="H116" s="6"/>
    </row>
    <row r="117" spans="1:8" ht="14.25">
      <c r="A117" s="6"/>
      <c r="B117" s="6"/>
      <c r="C117" s="6"/>
      <c r="D117" s="6"/>
      <c r="E117" s="9"/>
      <c r="F117" s="9"/>
      <c r="G117" s="6"/>
      <c r="H117" s="6"/>
    </row>
    <row r="118" spans="1:8" ht="14.25">
      <c r="A118" s="6" t="s">
        <v>69</v>
      </c>
      <c r="B118" s="6"/>
      <c r="C118" s="6">
        <v>400</v>
      </c>
      <c r="D118" s="6">
        <v>323</v>
      </c>
      <c r="E118" s="9">
        <v>81</v>
      </c>
      <c r="F118" s="9">
        <v>77</v>
      </c>
      <c r="G118" s="6">
        <v>19</v>
      </c>
      <c r="H118" s="6"/>
    </row>
    <row r="119" spans="1:8" ht="14.25">
      <c r="A119" s="6"/>
      <c r="B119" s="6"/>
      <c r="C119" s="6"/>
      <c r="D119" s="6"/>
      <c r="E119" s="9"/>
      <c r="F119" s="9"/>
      <c r="G119" s="6"/>
      <c r="H119" s="6"/>
    </row>
    <row r="120" spans="1:8" ht="14.25">
      <c r="A120" s="6" t="s">
        <v>70</v>
      </c>
      <c r="B120" s="6"/>
      <c r="C120" s="6">
        <v>416</v>
      </c>
      <c r="D120" s="6">
        <v>343</v>
      </c>
      <c r="E120" s="9">
        <v>82</v>
      </c>
      <c r="F120" s="9">
        <v>73</v>
      </c>
      <c r="G120" s="6">
        <v>18</v>
      </c>
      <c r="H120" s="6"/>
    </row>
    <row r="121" spans="1:8" ht="14.25">
      <c r="A121" s="6"/>
      <c r="B121" s="6"/>
      <c r="C121" s="6"/>
      <c r="D121" s="6"/>
      <c r="E121" s="9"/>
      <c r="F121" s="9"/>
      <c r="G121" s="6"/>
      <c r="H121" s="6"/>
    </row>
    <row r="122" spans="1:8" ht="14.25">
      <c r="A122" s="6" t="s">
        <v>71</v>
      </c>
      <c r="B122" s="6"/>
      <c r="C122" s="6">
        <v>435</v>
      </c>
      <c r="D122" s="6">
        <v>338</v>
      </c>
      <c r="E122" s="9">
        <v>77</v>
      </c>
      <c r="F122" s="9">
        <v>98</v>
      </c>
      <c r="G122" s="6">
        <v>23</v>
      </c>
      <c r="H122" s="6"/>
    </row>
    <row r="123" spans="1:8" ht="14.25">
      <c r="A123" s="6"/>
      <c r="B123" s="6"/>
      <c r="C123" s="6"/>
      <c r="D123" s="6"/>
      <c r="E123" s="9"/>
      <c r="F123" s="9"/>
      <c r="G123" s="6"/>
      <c r="H123" s="6"/>
    </row>
    <row r="124" spans="1:8" ht="14.25">
      <c r="A124" s="6" t="s">
        <v>72</v>
      </c>
      <c r="B124" s="6"/>
      <c r="C124" s="6">
        <v>457</v>
      </c>
      <c r="D124" s="6">
        <v>343</v>
      </c>
      <c r="E124" s="9">
        <v>74</v>
      </c>
      <c r="F124" s="9">
        <v>114</v>
      </c>
      <c r="G124" s="6">
        <v>25</v>
      </c>
      <c r="H124" s="6"/>
    </row>
    <row r="125" spans="1:8" ht="14.25">
      <c r="A125" s="6"/>
      <c r="B125" s="6"/>
      <c r="C125" s="6"/>
      <c r="D125" s="6"/>
      <c r="E125" s="9"/>
      <c r="F125" s="9"/>
      <c r="G125" s="4"/>
      <c r="H125" s="4"/>
    </row>
    <row r="126" spans="1:8" ht="14.25">
      <c r="A126" s="6" t="s">
        <v>73</v>
      </c>
      <c r="B126" s="6"/>
      <c r="C126" s="6">
        <v>514</v>
      </c>
      <c r="D126" s="6">
        <v>409</v>
      </c>
      <c r="E126" s="9">
        <v>80</v>
      </c>
      <c r="F126" s="9">
        <v>105</v>
      </c>
      <c r="G126" s="6">
        <v>20</v>
      </c>
      <c r="H126" s="6"/>
    </row>
    <row r="127" spans="1:8" ht="14.25">
      <c r="A127" s="6"/>
      <c r="B127" s="6"/>
      <c r="C127" s="6"/>
      <c r="D127" s="6"/>
      <c r="E127" s="6"/>
      <c r="F127" s="6"/>
      <c r="G127" s="6"/>
      <c r="H127" s="6"/>
    </row>
    <row r="128" spans="1:8" ht="14.25">
      <c r="A128" s="3"/>
      <c r="B128" s="3"/>
      <c r="C128" s="3"/>
      <c r="D128" s="3"/>
      <c r="E128" s="3"/>
      <c r="F128" s="3"/>
      <c r="G128" s="3"/>
      <c r="H128" s="6"/>
    </row>
    <row r="129" spans="1:8" ht="14.25">
      <c r="A129" s="6"/>
      <c r="B129" s="6"/>
      <c r="C129" s="6"/>
      <c r="D129" s="6"/>
      <c r="E129" s="6"/>
      <c r="F129" s="6"/>
      <c r="G129" s="6"/>
      <c r="H129" s="6"/>
    </row>
    <row r="130" spans="1:8" ht="14.25">
      <c r="A130" s="3" t="s">
        <v>45</v>
      </c>
      <c r="B130" s="10"/>
      <c r="C130" s="10"/>
      <c r="D130" s="10"/>
      <c r="E130" s="10"/>
      <c r="F130" s="10"/>
      <c r="G130" s="10"/>
      <c r="H130" s="6"/>
    </row>
    <row r="131" spans="1:8" ht="14.25">
      <c r="A131" s="3"/>
      <c r="B131" s="3"/>
      <c r="C131" s="3"/>
      <c r="D131" s="3"/>
      <c r="E131" s="3"/>
      <c r="F131" s="3"/>
      <c r="G131" s="3"/>
      <c r="H131" s="6"/>
    </row>
    <row r="132" spans="1:8" ht="14.25">
      <c r="A132" s="3"/>
      <c r="B132" s="3"/>
      <c r="C132" s="3"/>
      <c r="D132" s="3"/>
      <c r="E132" s="3"/>
      <c r="F132" s="3"/>
      <c r="G132" s="3"/>
      <c r="H132" s="6"/>
    </row>
    <row r="133" spans="1:8" ht="15" thickBot="1">
      <c r="A133" s="8" t="s">
        <v>16</v>
      </c>
      <c r="B133" s="8"/>
      <c r="C133" s="7" t="s">
        <v>11</v>
      </c>
      <c r="D133" s="7" t="s">
        <v>17</v>
      </c>
      <c r="E133" s="7" t="s">
        <v>18</v>
      </c>
      <c r="F133" s="7" t="s">
        <v>19</v>
      </c>
      <c r="G133" s="7" t="s">
        <v>18</v>
      </c>
      <c r="H133" s="6"/>
    </row>
    <row r="134" spans="1:8" ht="14.25">
      <c r="A134" s="6"/>
      <c r="B134" s="6"/>
      <c r="C134" s="6"/>
      <c r="D134" s="6"/>
      <c r="E134" s="6"/>
      <c r="F134" s="6"/>
      <c r="G134" s="6"/>
      <c r="H134" s="6"/>
    </row>
    <row r="135" spans="1:8" ht="14.25">
      <c r="A135" s="6" t="s">
        <v>74</v>
      </c>
      <c r="B135" s="6"/>
      <c r="C135" s="6">
        <v>601</v>
      </c>
      <c r="D135" s="6">
        <v>468</v>
      </c>
      <c r="E135" s="6">
        <v>78</v>
      </c>
      <c r="F135" s="6">
        <v>133</v>
      </c>
      <c r="G135" s="6">
        <v>22</v>
      </c>
      <c r="H135" s="6"/>
    </row>
    <row r="136" spans="1:8" ht="14.25">
      <c r="A136" s="6"/>
      <c r="B136" s="6"/>
      <c r="C136" s="6"/>
      <c r="D136" s="6"/>
      <c r="E136" s="6"/>
      <c r="F136" s="6"/>
      <c r="G136" s="6"/>
      <c r="H136" s="6"/>
    </row>
    <row r="137" spans="1:8" ht="14.25">
      <c r="A137" s="6" t="s">
        <v>75</v>
      </c>
      <c r="B137" s="6"/>
      <c r="C137" s="6">
        <v>710</v>
      </c>
      <c r="D137" s="6">
        <v>535</v>
      </c>
      <c r="E137" s="6">
        <v>75</v>
      </c>
      <c r="F137" s="6">
        <v>175</v>
      </c>
      <c r="G137" s="6">
        <v>25</v>
      </c>
      <c r="H137" s="6"/>
    </row>
    <row r="138" spans="1:8" ht="14.25">
      <c r="A138" s="6"/>
      <c r="B138" s="6"/>
      <c r="C138" s="6"/>
      <c r="D138" s="6"/>
      <c r="E138" s="6"/>
      <c r="F138" s="6"/>
      <c r="G138" s="6"/>
      <c r="H138" s="6"/>
    </row>
    <row r="139" spans="1:8" ht="14.25">
      <c r="A139" s="6" t="s">
        <v>76</v>
      </c>
      <c r="B139" s="6"/>
      <c r="C139" s="6">
        <v>874</v>
      </c>
      <c r="D139" s="6">
        <v>638</v>
      </c>
      <c r="E139" s="6">
        <v>73</v>
      </c>
      <c r="F139" s="6">
        <v>236</v>
      </c>
      <c r="G139" s="6">
        <v>27</v>
      </c>
      <c r="H139" s="6"/>
    </row>
    <row r="140" spans="1:8" ht="14.25">
      <c r="A140" s="6"/>
      <c r="B140" s="6"/>
      <c r="C140" s="6"/>
      <c r="D140" s="6"/>
      <c r="E140" s="6"/>
      <c r="F140" s="6"/>
      <c r="G140" s="6"/>
      <c r="H140" s="6"/>
    </row>
    <row r="141" spans="1:8" ht="14.25">
      <c r="A141" s="6" t="s">
        <v>77</v>
      </c>
      <c r="B141" s="6"/>
      <c r="C141" s="6">
        <v>930</v>
      </c>
      <c r="D141" s="6">
        <v>655</v>
      </c>
      <c r="E141" s="6">
        <v>70</v>
      </c>
      <c r="F141" s="6">
        <v>275</v>
      </c>
      <c r="G141" s="6">
        <v>30</v>
      </c>
      <c r="H141" s="6"/>
    </row>
    <row r="142" spans="1:8" ht="14.25">
      <c r="A142" s="6"/>
      <c r="B142" s="6"/>
      <c r="C142" s="6"/>
      <c r="D142" s="6"/>
      <c r="E142" s="6"/>
      <c r="F142" s="6"/>
      <c r="G142" s="6"/>
      <c r="H142" s="6"/>
    </row>
    <row r="143" spans="1:8" ht="14.25">
      <c r="A143" s="6" t="s">
        <v>78</v>
      </c>
      <c r="B143" s="6"/>
      <c r="C143" s="12">
        <v>1052</v>
      </c>
      <c r="D143" s="6">
        <v>716</v>
      </c>
      <c r="E143" s="6">
        <v>68</v>
      </c>
      <c r="F143" s="6">
        <v>336</v>
      </c>
      <c r="G143" s="6">
        <v>32</v>
      </c>
      <c r="H143" s="6"/>
    </row>
    <row r="144" spans="1:8" ht="14.25">
      <c r="A144" s="6"/>
      <c r="B144" s="6"/>
      <c r="C144" s="12"/>
      <c r="D144" s="6"/>
      <c r="E144" s="6"/>
      <c r="F144" s="6"/>
      <c r="G144" s="6"/>
      <c r="H144" s="6"/>
    </row>
    <row r="145" spans="1:8" ht="14.25">
      <c r="A145" s="6" t="s">
        <v>79</v>
      </c>
      <c r="B145" s="6"/>
      <c r="C145" s="12">
        <v>1223</v>
      </c>
      <c r="D145" s="6">
        <v>801</v>
      </c>
      <c r="E145" s="6">
        <v>65</v>
      </c>
      <c r="F145" s="6">
        <v>422</v>
      </c>
      <c r="G145" s="6">
        <v>35</v>
      </c>
      <c r="H145" s="6"/>
    </row>
    <row r="146" spans="1:8" ht="14.25">
      <c r="A146" s="6"/>
      <c r="B146" s="6"/>
      <c r="C146" s="12"/>
      <c r="D146" s="6"/>
      <c r="E146" s="6"/>
      <c r="F146" s="6"/>
      <c r="G146" s="6"/>
      <c r="H146" s="6"/>
    </row>
    <row r="147" spans="1:8" ht="14.25">
      <c r="A147" s="6" t="s">
        <v>80</v>
      </c>
      <c r="B147" s="6"/>
      <c r="C147" s="12">
        <v>1282</v>
      </c>
      <c r="D147" s="6">
        <v>838</v>
      </c>
      <c r="E147" s="6">
        <v>65</v>
      </c>
      <c r="F147" s="6">
        <v>444</v>
      </c>
      <c r="G147" s="6">
        <v>35</v>
      </c>
      <c r="H147" s="6"/>
    </row>
    <row r="148" spans="1:8" ht="14.25">
      <c r="A148" s="6"/>
      <c r="B148" s="6"/>
      <c r="C148" s="12"/>
      <c r="D148" s="6"/>
      <c r="E148" s="6"/>
      <c r="F148" s="6"/>
      <c r="G148" s="6"/>
      <c r="H148" s="6"/>
    </row>
    <row r="149" spans="1:8" ht="14.25">
      <c r="A149" s="6" t="s">
        <v>81</v>
      </c>
      <c r="B149" s="6"/>
      <c r="C149" s="12">
        <v>1302</v>
      </c>
      <c r="D149" s="6">
        <v>835</v>
      </c>
      <c r="E149" s="6">
        <v>64</v>
      </c>
      <c r="F149" s="6">
        <v>467</v>
      </c>
      <c r="G149" s="6">
        <v>36</v>
      </c>
      <c r="H149" s="6"/>
    </row>
    <row r="150" spans="1:8" ht="14.25">
      <c r="A150" s="6"/>
      <c r="B150" s="6"/>
      <c r="C150" s="12"/>
      <c r="D150" s="6"/>
      <c r="E150" s="6"/>
      <c r="F150" s="6"/>
      <c r="G150" s="6"/>
      <c r="H150" s="6"/>
    </row>
    <row r="151" spans="1:8" ht="14.25">
      <c r="A151" s="6" t="s">
        <v>82</v>
      </c>
      <c r="B151" s="6"/>
      <c r="C151" s="12">
        <v>1246</v>
      </c>
      <c r="D151" s="6">
        <v>727</v>
      </c>
      <c r="E151" s="6">
        <v>58</v>
      </c>
      <c r="F151" s="6">
        <v>519</v>
      </c>
      <c r="G151" s="6">
        <v>42</v>
      </c>
      <c r="H151" s="6"/>
    </row>
    <row r="152" spans="1:8" ht="14.25">
      <c r="A152" s="6"/>
      <c r="B152" s="6"/>
      <c r="C152" s="12"/>
      <c r="D152" s="6"/>
      <c r="E152" s="6"/>
      <c r="F152" s="6"/>
      <c r="G152" s="6"/>
      <c r="H152" s="6"/>
    </row>
    <row r="153" spans="1:8" ht="14.25">
      <c r="A153" s="6" t="s">
        <v>83</v>
      </c>
      <c r="B153" s="6"/>
      <c r="C153" s="12">
        <v>1319</v>
      </c>
      <c r="D153" s="6">
        <v>782</v>
      </c>
      <c r="E153" s="6">
        <v>59</v>
      </c>
      <c r="F153" s="6">
        <v>537</v>
      </c>
      <c r="G153" s="6">
        <v>41</v>
      </c>
      <c r="H153" s="6"/>
    </row>
    <row r="154" spans="1:8" ht="14.25">
      <c r="A154" s="6"/>
      <c r="B154" s="6"/>
      <c r="C154" s="12"/>
      <c r="D154" s="6"/>
      <c r="E154" s="6"/>
      <c r="F154" s="6"/>
      <c r="G154" s="6"/>
      <c r="H154" s="6"/>
    </row>
    <row r="155" spans="1:8" ht="14.25">
      <c r="A155" s="6" t="s">
        <v>84</v>
      </c>
      <c r="B155" s="6"/>
      <c r="C155" s="12">
        <v>1316</v>
      </c>
      <c r="D155" s="6">
        <v>775</v>
      </c>
      <c r="E155" s="6">
        <v>59</v>
      </c>
      <c r="F155" s="6">
        <v>41</v>
      </c>
      <c r="G155" s="6">
        <v>41</v>
      </c>
      <c r="H155" s="6"/>
    </row>
    <row r="156" spans="1:8" ht="14.25">
      <c r="A156" s="6"/>
      <c r="B156" s="6"/>
      <c r="C156" s="12"/>
      <c r="D156" s="6"/>
      <c r="E156" s="6"/>
      <c r="F156" s="6"/>
      <c r="G156" s="6"/>
      <c r="H156" s="6"/>
    </row>
    <row r="157" spans="1:8" ht="14.25">
      <c r="A157" s="6" t="s">
        <v>85</v>
      </c>
      <c r="B157" s="6"/>
      <c r="C157" s="12">
        <v>1384</v>
      </c>
      <c r="D157" s="6">
        <v>862</v>
      </c>
      <c r="E157" s="6">
        <v>62</v>
      </c>
      <c r="F157" s="6">
        <v>522</v>
      </c>
      <c r="G157" s="6">
        <v>38</v>
      </c>
      <c r="H157" s="6"/>
    </row>
    <row r="158" spans="1:8" ht="14.25">
      <c r="A158" s="6"/>
      <c r="B158" s="6"/>
      <c r="C158" s="12"/>
      <c r="D158" s="6"/>
      <c r="E158" s="6"/>
      <c r="F158" s="6"/>
      <c r="G158" s="6"/>
      <c r="H158" s="6"/>
    </row>
    <row r="159" spans="1:8" ht="14.25">
      <c r="A159" s="6" t="s">
        <v>86</v>
      </c>
      <c r="B159" s="6"/>
      <c r="C159" s="12">
        <v>1155</v>
      </c>
      <c r="D159" s="6">
        <v>710</v>
      </c>
      <c r="E159" s="6">
        <v>61</v>
      </c>
      <c r="F159" s="6">
        <v>445</v>
      </c>
      <c r="G159" s="6">
        <v>39</v>
      </c>
      <c r="H159" s="6"/>
    </row>
    <row r="160" spans="1:8" ht="14.25">
      <c r="A160" s="6"/>
      <c r="B160" s="6"/>
      <c r="C160" s="12"/>
      <c r="D160" s="6"/>
      <c r="E160" s="6"/>
      <c r="F160" s="6"/>
      <c r="G160" s="6"/>
      <c r="H160" s="6"/>
    </row>
    <row r="161" spans="1:8" ht="14.25">
      <c r="A161" s="6" t="s">
        <v>87</v>
      </c>
      <c r="B161" s="6"/>
      <c r="C161" s="12">
        <v>1210</v>
      </c>
      <c r="D161" s="6">
        <v>703</v>
      </c>
      <c r="E161" s="6">
        <v>58</v>
      </c>
      <c r="F161" s="6">
        <v>507</v>
      </c>
      <c r="G161" s="6">
        <v>42</v>
      </c>
      <c r="H161" s="6"/>
    </row>
    <row r="162" spans="1:8" ht="14.25">
      <c r="A162" s="6"/>
      <c r="B162" s="6"/>
      <c r="C162" s="12"/>
      <c r="D162" s="6"/>
      <c r="E162" s="6"/>
      <c r="F162" s="6"/>
      <c r="G162" s="6"/>
      <c r="H162" s="6"/>
    </row>
    <row r="163" spans="1:8" ht="14.25">
      <c r="A163" s="6" t="s">
        <v>88</v>
      </c>
      <c r="B163" s="6"/>
      <c r="C163" s="12">
        <v>1238</v>
      </c>
      <c r="D163" s="6">
        <v>710</v>
      </c>
      <c r="E163" s="6">
        <v>57</v>
      </c>
      <c r="F163" s="6">
        <v>528</v>
      </c>
      <c r="G163" s="6">
        <v>43</v>
      </c>
      <c r="H163" s="6"/>
    </row>
    <row r="164" spans="1:8" ht="14.25">
      <c r="A164" s="6"/>
      <c r="B164" s="6"/>
      <c r="C164" s="12"/>
      <c r="D164" s="6"/>
      <c r="E164" s="6"/>
      <c r="F164" s="6"/>
      <c r="G164" s="6"/>
      <c r="H164" s="6"/>
    </row>
    <row r="165" spans="1:8" ht="14.25">
      <c r="A165" s="6" t="s">
        <v>89</v>
      </c>
      <c r="B165" s="6"/>
      <c r="C165" s="12">
        <v>1230</v>
      </c>
      <c r="D165" s="6">
        <v>715</v>
      </c>
      <c r="E165" s="6">
        <v>58</v>
      </c>
      <c r="F165" s="6">
        <v>515</v>
      </c>
      <c r="G165" s="6">
        <v>42</v>
      </c>
      <c r="H165" s="6"/>
    </row>
    <row r="166" spans="1:8" ht="14.25">
      <c r="A166" s="6"/>
      <c r="B166" s="6"/>
      <c r="C166" s="12"/>
      <c r="D166" s="6"/>
      <c r="E166" s="6"/>
      <c r="F166" s="6"/>
      <c r="G166" s="6"/>
      <c r="H166" s="6"/>
    </row>
    <row r="167" spans="1:8" ht="14.25">
      <c r="A167" s="6" t="s">
        <v>90</v>
      </c>
      <c r="B167" s="6"/>
      <c r="C167" s="12">
        <v>1182</v>
      </c>
      <c r="D167" s="6">
        <v>660</v>
      </c>
      <c r="E167" s="6">
        <v>56</v>
      </c>
      <c r="F167" s="6">
        <v>522</v>
      </c>
      <c r="G167" s="6">
        <v>44</v>
      </c>
      <c r="H167" s="6"/>
    </row>
    <row r="168" spans="1:8" ht="14.25">
      <c r="A168" s="6"/>
      <c r="B168" s="6"/>
      <c r="C168" s="12"/>
      <c r="D168" s="6"/>
      <c r="E168" s="6"/>
      <c r="F168" s="6"/>
      <c r="G168" s="6"/>
      <c r="H168" s="6"/>
    </row>
    <row r="169" spans="1:8" ht="14.25">
      <c r="A169" s="6" t="s">
        <v>91</v>
      </c>
      <c r="B169" s="6"/>
      <c r="C169" s="12">
        <v>1162</v>
      </c>
      <c r="D169" s="6">
        <v>692</v>
      </c>
      <c r="E169" s="6">
        <v>60</v>
      </c>
      <c r="F169" s="6">
        <v>470</v>
      </c>
      <c r="G169" s="6">
        <v>40</v>
      </c>
      <c r="H169" s="6"/>
    </row>
    <row r="170" spans="1:8" ht="14.25">
      <c r="A170" s="6"/>
      <c r="B170" s="6"/>
      <c r="C170" s="12"/>
      <c r="D170" s="6"/>
      <c r="E170" s="6"/>
      <c r="F170" s="6"/>
      <c r="G170" s="6"/>
      <c r="H170" s="6"/>
    </row>
    <row r="171" spans="1:8" ht="14.25">
      <c r="A171" s="6" t="s">
        <v>92</v>
      </c>
      <c r="B171" s="6"/>
      <c r="C171" s="12">
        <v>1313</v>
      </c>
      <c r="D171" s="6">
        <v>713</v>
      </c>
      <c r="E171" s="6">
        <v>54</v>
      </c>
      <c r="F171" s="6">
        <v>600</v>
      </c>
      <c r="G171" s="6">
        <v>46</v>
      </c>
      <c r="H171" s="6"/>
    </row>
    <row r="172" spans="1:8" ht="14.25">
      <c r="A172" s="6"/>
      <c r="B172" s="6"/>
      <c r="C172" s="12"/>
      <c r="D172" s="6"/>
      <c r="E172" s="6"/>
      <c r="F172" s="6"/>
      <c r="G172" s="6"/>
      <c r="H172" s="6"/>
    </row>
    <row r="173" spans="1:8" ht="14.25">
      <c r="A173" s="6" t="s">
        <v>93</v>
      </c>
      <c r="B173" s="6"/>
      <c r="C173" s="12">
        <v>1406</v>
      </c>
      <c r="D173" s="6">
        <v>775</v>
      </c>
      <c r="E173" s="6">
        <v>55</v>
      </c>
      <c r="F173" s="6">
        <v>631</v>
      </c>
      <c r="G173" s="6">
        <v>45</v>
      </c>
      <c r="H173" s="6"/>
    </row>
    <row r="174" spans="1:8" ht="14.25">
      <c r="A174" s="6"/>
      <c r="B174" s="6"/>
      <c r="C174" s="12"/>
      <c r="D174" s="6"/>
      <c r="E174" s="6"/>
      <c r="F174" s="6"/>
      <c r="G174" s="6"/>
      <c r="H174" s="6"/>
    </row>
    <row r="175" spans="1:8" ht="14.25">
      <c r="A175" s="6" t="s">
        <v>94</v>
      </c>
      <c r="B175" s="6"/>
      <c r="C175" s="12">
        <v>1331</v>
      </c>
      <c r="D175" s="6">
        <v>756</v>
      </c>
      <c r="E175" s="6">
        <v>57</v>
      </c>
      <c r="F175" s="6">
        <v>575</v>
      </c>
      <c r="G175" s="6">
        <v>43</v>
      </c>
      <c r="H175" s="6"/>
    </row>
    <row r="176" spans="1:8" ht="14.25">
      <c r="A176" s="6"/>
      <c r="B176" s="6"/>
      <c r="C176" s="12"/>
      <c r="D176" s="6"/>
      <c r="E176" s="6"/>
      <c r="F176" s="6"/>
      <c r="G176" s="6"/>
      <c r="H176" s="6"/>
    </row>
    <row r="177" spans="1:8" ht="14.25">
      <c r="A177" s="6" t="s">
        <v>95</v>
      </c>
      <c r="B177" s="6"/>
      <c r="C177" s="12">
        <v>1330</v>
      </c>
      <c r="D177" s="6">
        <v>746</v>
      </c>
      <c r="E177" s="6">
        <v>56</v>
      </c>
      <c r="F177" s="6">
        <v>584</v>
      </c>
      <c r="G177" s="6">
        <v>44</v>
      </c>
      <c r="H177" s="6"/>
    </row>
    <row r="178" spans="1:8" ht="14.25">
      <c r="A178" s="6"/>
      <c r="B178" s="6"/>
      <c r="C178" s="12"/>
      <c r="D178" s="6"/>
      <c r="E178" s="6"/>
      <c r="F178" s="6"/>
      <c r="G178" s="6"/>
      <c r="H178" s="6"/>
    </row>
    <row r="179" spans="1:8" ht="14.25">
      <c r="A179" s="6" t="s">
        <v>96</v>
      </c>
      <c r="B179" s="6"/>
      <c r="C179" s="12">
        <v>1292</v>
      </c>
      <c r="D179" s="6">
        <v>716</v>
      </c>
      <c r="E179" s="6">
        <v>55</v>
      </c>
      <c r="F179" s="6">
        <v>576</v>
      </c>
      <c r="G179" s="6">
        <v>45</v>
      </c>
      <c r="H179" s="6"/>
    </row>
    <row r="180" spans="1:8" ht="14.25">
      <c r="A180" s="6"/>
      <c r="B180" s="6"/>
      <c r="C180" s="12"/>
      <c r="D180" s="6"/>
      <c r="E180" s="6"/>
      <c r="F180" s="6"/>
      <c r="G180" s="6"/>
      <c r="H180" s="6"/>
    </row>
    <row r="181" spans="1:8" ht="14.25">
      <c r="A181" s="6" t="s">
        <v>97</v>
      </c>
      <c r="B181" s="6"/>
      <c r="C181" s="12">
        <v>1348</v>
      </c>
      <c r="D181" s="6">
        <v>730</v>
      </c>
      <c r="E181" s="6">
        <v>54</v>
      </c>
      <c r="F181" s="6">
        <v>618</v>
      </c>
      <c r="G181" s="6">
        <v>46</v>
      </c>
      <c r="H181" s="6"/>
    </row>
    <row r="182" spans="1:8" ht="14.25">
      <c r="A182" s="6"/>
      <c r="B182" s="6"/>
      <c r="C182" s="12"/>
      <c r="D182" s="6"/>
      <c r="E182" s="6"/>
      <c r="F182" s="6"/>
      <c r="G182" s="6"/>
      <c r="H182" s="6"/>
    </row>
    <row r="183" spans="1:8" ht="14.25">
      <c r="A183" s="6" t="s">
        <v>98</v>
      </c>
      <c r="B183" s="6"/>
      <c r="C183" s="12">
        <v>1396</v>
      </c>
      <c r="D183" s="6">
        <v>756</v>
      </c>
      <c r="E183" s="6">
        <v>54</v>
      </c>
      <c r="F183" s="6">
        <v>640</v>
      </c>
      <c r="G183" s="6">
        <v>46</v>
      </c>
      <c r="H183" s="6"/>
    </row>
    <row r="184" spans="1:8" ht="14.25">
      <c r="A184" s="6"/>
      <c r="B184" s="6"/>
      <c r="C184" s="12"/>
      <c r="D184" s="6"/>
      <c r="E184" s="6"/>
      <c r="F184" s="6"/>
      <c r="G184" s="4"/>
      <c r="H184" s="4"/>
    </row>
    <row r="185" spans="1:8" ht="14.25">
      <c r="A185" s="6" t="s">
        <v>99</v>
      </c>
      <c r="B185" s="6"/>
      <c r="C185" s="12">
        <v>1441</v>
      </c>
      <c r="D185" s="6">
        <v>775</v>
      </c>
      <c r="E185" s="6">
        <v>54</v>
      </c>
      <c r="F185" s="6">
        <v>666</v>
      </c>
      <c r="G185" s="6">
        <v>46</v>
      </c>
      <c r="H185" s="6"/>
    </row>
    <row r="186" spans="1:8" ht="14.25">
      <c r="A186" s="6"/>
      <c r="B186" s="6"/>
      <c r="C186" s="12"/>
      <c r="D186" s="6"/>
      <c r="E186" s="6"/>
      <c r="F186" s="6"/>
      <c r="G186" s="6"/>
      <c r="H186" s="6"/>
    </row>
    <row r="187" spans="1:8" ht="14.25">
      <c r="A187" s="6" t="s">
        <v>100</v>
      </c>
      <c r="B187" s="6"/>
      <c r="C187" s="12">
        <v>1465</v>
      </c>
      <c r="D187" s="6">
        <v>736</v>
      </c>
      <c r="E187" s="6">
        <v>50</v>
      </c>
      <c r="F187" s="6">
        <v>729</v>
      </c>
      <c r="G187" s="6">
        <v>50</v>
      </c>
      <c r="H187" s="6"/>
    </row>
    <row r="188" spans="1:8" ht="14.25">
      <c r="A188" s="6"/>
      <c r="B188" s="6"/>
      <c r="C188" s="12"/>
      <c r="D188" s="6"/>
      <c r="E188" s="6"/>
      <c r="F188" s="6"/>
      <c r="G188" s="6"/>
      <c r="H188" s="6"/>
    </row>
    <row r="189" spans="1:8" ht="14.25">
      <c r="A189" s="3"/>
      <c r="B189" s="3"/>
      <c r="C189" s="3"/>
      <c r="D189" s="3"/>
      <c r="E189" s="3"/>
      <c r="F189" s="3"/>
      <c r="G189" s="3"/>
      <c r="H189" s="6"/>
    </row>
    <row r="190" spans="1:8" ht="14.25">
      <c r="A190" s="6"/>
      <c r="B190" s="6"/>
      <c r="C190" s="6"/>
      <c r="D190" s="6"/>
      <c r="E190" s="6"/>
      <c r="F190" s="6"/>
      <c r="G190" s="6"/>
      <c r="H190" s="6"/>
    </row>
    <row r="191" spans="1:8" ht="14.25">
      <c r="A191" s="6"/>
      <c r="B191" s="6"/>
      <c r="C191" s="6"/>
      <c r="D191" s="6"/>
      <c r="E191" s="6"/>
      <c r="F191" s="6"/>
      <c r="G191" s="6"/>
      <c r="H191" s="6"/>
    </row>
    <row r="192" spans="1:8" ht="14.25">
      <c r="A192" s="6"/>
      <c r="B192" s="6"/>
      <c r="C192" s="6"/>
      <c r="D192" s="6"/>
      <c r="E192" s="4"/>
      <c r="F192" s="4"/>
      <c r="G192" s="6"/>
      <c r="H192" s="6"/>
    </row>
    <row r="193" spans="1:8" ht="14.25">
      <c r="A193" s="6"/>
      <c r="B193" s="6"/>
      <c r="C193" s="6"/>
      <c r="D193" s="6"/>
      <c r="E193" s="4"/>
      <c r="F193" s="4"/>
      <c r="G193" s="6"/>
      <c r="H193" s="6"/>
    </row>
    <row r="194" spans="1:8" ht="14.25">
      <c r="A194" s="3" t="s">
        <v>45</v>
      </c>
      <c r="B194" s="10"/>
      <c r="C194" s="10"/>
      <c r="D194" s="10"/>
      <c r="E194" s="10"/>
      <c r="F194" s="10"/>
      <c r="G194" s="10"/>
      <c r="H194" s="6"/>
    </row>
    <row r="195" spans="1:8" ht="14.25">
      <c r="A195" s="3"/>
      <c r="B195" s="3"/>
      <c r="C195" s="3"/>
      <c r="D195" s="3"/>
      <c r="E195" s="3"/>
      <c r="F195" s="3"/>
      <c r="G195" s="3"/>
      <c r="H195" s="6"/>
    </row>
    <row r="196" spans="1:8" ht="14.25">
      <c r="A196" s="3"/>
      <c r="B196" s="3"/>
      <c r="C196" s="3"/>
      <c r="D196" s="3"/>
      <c r="E196" s="3"/>
      <c r="F196" s="3"/>
      <c r="G196" s="3"/>
      <c r="H196" s="6"/>
    </row>
    <row r="197" spans="1:8" ht="15" thickBot="1">
      <c r="A197" s="8" t="s">
        <v>16</v>
      </c>
      <c r="B197" s="8"/>
      <c r="C197" s="7" t="s">
        <v>11</v>
      </c>
      <c r="D197" s="7" t="s">
        <v>17</v>
      </c>
      <c r="E197" s="7" t="s">
        <v>18</v>
      </c>
      <c r="F197" s="7" t="s">
        <v>19</v>
      </c>
      <c r="G197" s="7" t="s">
        <v>18</v>
      </c>
      <c r="H197" s="6"/>
    </row>
    <row r="198" spans="1:8" ht="14.25">
      <c r="A198" s="6"/>
      <c r="B198" s="6"/>
      <c r="C198" s="6"/>
      <c r="D198" s="6"/>
      <c r="E198" s="4"/>
      <c r="F198" s="4"/>
      <c r="G198" s="6"/>
      <c r="H198" s="6"/>
    </row>
    <row r="199" spans="1:8" ht="14.25">
      <c r="A199" s="6" t="s">
        <v>101</v>
      </c>
      <c r="B199" s="12"/>
      <c r="C199" s="12">
        <v>1580</v>
      </c>
      <c r="D199" s="6">
        <v>822</v>
      </c>
      <c r="E199" s="6">
        <v>52</v>
      </c>
      <c r="F199" s="6">
        <v>758</v>
      </c>
      <c r="G199" s="6">
        <v>48</v>
      </c>
      <c r="H199" s="6"/>
    </row>
    <row r="200" spans="1:8" ht="14.25">
      <c r="A200" s="3"/>
      <c r="B200" s="6"/>
      <c r="C200" s="6"/>
      <c r="D200" s="6"/>
      <c r="E200" s="4"/>
      <c r="F200" s="4"/>
      <c r="G200" s="6"/>
      <c r="H200" s="6"/>
    </row>
    <row r="201" spans="1:8" ht="14.25">
      <c r="A201" s="6" t="s">
        <v>102</v>
      </c>
      <c r="B201" s="6"/>
      <c r="C201" s="6"/>
      <c r="D201" s="6"/>
      <c r="E201" s="4"/>
      <c r="F201" s="4"/>
      <c r="G201" s="4"/>
      <c r="H201" s="4"/>
    </row>
    <row r="202" spans="1:8" ht="14.25">
      <c r="A202" s="6"/>
      <c r="B202" s="6"/>
      <c r="C202" s="6"/>
      <c r="D202" s="6"/>
      <c r="E202" s="4"/>
      <c r="F202" s="4"/>
      <c r="G202" s="4"/>
      <c r="H202" s="4"/>
    </row>
    <row r="203" spans="1:8" ht="14.25">
      <c r="A203" s="6" t="s">
        <v>13</v>
      </c>
      <c r="B203" s="6"/>
      <c r="C203" s="6"/>
      <c r="D203" s="6"/>
      <c r="E203" s="4"/>
      <c r="F203" s="4"/>
      <c r="G203" s="4"/>
      <c r="H203" s="4"/>
    </row>
    <row r="204" spans="1:8" ht="14.25">
      <c r="A204" s="3"/>
      <c r="B204" s="6"/>
      <c r="C204" s="6"/>
      <c r="D204" s="6"/>
      <c r="E204" s="4"/>
      <c r="F204" s="4"/>
      <c r="G204" s="4"/>
      <c r="H204" s="4"/>
    </row>
    <row r="205" spans="1:8" ht="14.25">
      <c r="A205" s="3"/>
      <c r="B205" s="6"/>
      <c r="C205" s="6"/>
      <c r="D205" s="6"/>
      <c r="E205" s="4"/>
      <c r="F205" s="4"/>
      <c r="G205" s="4"/>
      <c r="H205" s="4"/>
    </row>
    <row r="206" spans="1:8" ht="14.25">
      <c r="A206" s="6"/>
      <c r="B206" s="6"/>
      <c r="C206" s="6"/>
      <c r="D206" s="6"/>
      <c r="E206" s="4"/>
      <c r="F206" s="4"/>
      <c r="G206" s="4"/>
      <c r="H206" s="4"/>
    </row>
    <row r="207" spans="1:8" ht="14.25">
      <c r="A207" s="3"/>
      <c r="B207" s="3"/>
      <c r="C207" s="6"/>
      <c r="D207" s="6"/>
      <c r="E207" s="4"/>
      <c r="F207" s="4" t="s">
        <v>103</v>
      </c>
      <c r="G207" s="6"/>
      <c r="H207" s="6"/>
    </row>
    <row r="208" spans="1:8" ht="14.25">
      <c r="A208" s="6"/>
      <c r="B208" s="6"/>
      <c r="C208" s="6"/>
      <c r="D208" s="6"/>
      <c r="E208" s="4"/>
      <c r="F208" s="4" t="s">
        <v>104</v>
      </c>
      <c r="G208" s="6"/>
      <c r="H208" s="6"/>
    </row>
    <row r="209" spans="1:8" ht="14.25">
      <c r="A209" s="6" t="s">
        <v>105</v>
      </c>
      <c r="B209" s="6"/>
      <c r="C209" s="6"/>
      <c r="D209" s="6"/>
      <c r="E209" s="4"/>
      <c r="F209" s="4"/>
      <c r="G209" s="4"/>
      <c r="H209" s="4"/>
    </row>
    <row r="210" spans="1:8" ht="14.25">
      <c r="A210" s="6"/>
      <c r="B210" s="6"/>
      <c r="C210" s="6"/>
      <c r="D210" s="6"/>
      <c r="E210" s="4"/>
      <c r="F210" s="4"/>
      <c r="G210" s="4"/>
      <c r="H210" s="4"/>
    </row>
    <row r="211" spans="1:8" ht="14.25">
      <c r="A211" s="2"/>
      <c r="B211" s="2"/>
      <c r="C211" s="2"/>
      <c r="D211" s="2"/>
      <c r="E211" s="1"/>
      <c r="F211" s="1"/>
      <c r="G211" s="1"/>
      <c r="H211" s="1"/>
    </row>
    <row r="212" spans="1:8" ht="14.25">
      <c r="A212" s="2"/>
      <c r="B212" s="2"/>
      <c r="C212" s="2"/>
      <c r="D212" s="2"/>
      <c r="E212" s="1"/>
      <c r="F212" s="1"/>
      <c r="G212" s="1"/>
      <c r="H212" s="1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01"/>
  <sheetViews>
    <sheetView view="pageLayout" workbookViewId="0" topLeftCell="A124">
      <selection activeCell="F173" sqref="F173"/>
    </sheetView>
  </sheetViews>
  <sheetFormatPr defaultColWidth="0" defaultRowHeight="15"/>
  <cols>
    <col min="1" max="1" width="14.375" style="235" customWidth="1"/>
    <col min="2" max="2" width="18.375" style="235" customWidth="1"/>
    <col min="3" max="3" width="15.375" style="309" customWidth="1"/>
    <col min="4" max="4" width="13.00390625" style="236" customWidth="1"/>
    <col min="5" max="5" width="8.75390625" style="236" customWidth="1"/>
    <col min="6" max="6" width="10.875" style="236" customWidth="1"/>
    <col min="7" max="7" width="11.00390625" style="236" customWidth="1"/>
    <col min="8" max="8" width="9.00390625" style="235" customWidth="1"/>
    <col min="9" max="16384" width="9.00390625" style="235" hidden="1" customWidth="1"/>
  </cols>
  <sheetData>
    <row r="1" spans="1:7" ht="21">
      <c r="A1" s="534" t="s">
        <v>383</v>
      </c>
      <c r="B1" s="534"/>
      <c r="C1" s="534"/>
      <c r="D1" s="534"/>
      <c r="E1" s="534"/>
      <c r="F1" s="534"/>
      <c r="G1" s="534"/>
    </row>
    <row r="2" spans="1:7" ht="15">
      <c r="A2" s="278" t="s">
        <v>346</v>
      </c>
      <c r="B2" s="279" t="s">
        <v>16</v>
      </c>
      <c r="C2" s="314" t="s">
        <v>11</v>
      </c>
      <c r="D2" s="280" t="s">
        <v>7</v>
      </c>
      <c r="E2" s="280" t="s">
        <v>18</v>
      </c>
      <c r="F2" s="281" t="s">
        <v>6</v>
      </c>
      <c r="G2" s="282" t="s">
        <v>18</v>
      </c>
    </row>
    <row r="3" spans="1:7" ht="15">
      <c r="A3" s="535" t="s">
        <v>345</v>
      </c>
      <c r="B3" s="283" t="s">
        <v>20</v>
      </c>
      <c r="C3" s="315">
        <f aca="true" t="shared" si="0" ref="C3:C12">SUM(D3,F3)</f>
        <v>15</v>
      </c>
      <c r="D3" s="60">
        <v>15</v>
      </c>
      <c r="E3" s="322">
        <f aca="true" t="shared" si="1" ref="E3:E12">D3/C3*100</f>
        <v>100</v>
      </c>
      <c r="F3" s="65">
        <v>0</v>
      </c>
      <c r="G3" s="332">
        <f>F3/E3*100</f>
        <v>0</v>
      </c>
    </row>
    <row r="4" spans="1:7" ht="15">
      <c r="A4" s="536"/>
      <c r="B4" s="285" t="s">
        <v>21</v>
      </c>
      <c r="C4" s="316">
        <f t="shared" si="0"/>
        <v>17</v>
      </c>
      <c r="D4" s="62">
        <v>17</v>
      </c>
      <c r="E4" s="323">
        <f t="shared" si="1"/>
        <v>100</v>
      </c>
      <c r="F4" s="66">
        <v>0</v>
      </c>
      <c r="G4" s="333">
        <f>F4/E4*100</f>
        <v>0</v>
      </c>
    </row>
    <row r="5" spans="1:7" ht="15">
      <c r="A5" s="536"/>
      <c r="B5" s="285" t="s">
        <v>22</v>
      </c>
      <c r="C5" s="316">
        <f t="shared" si="0"/>
        <v>17</v>
      </c>
      <c r="D5" s="62">
        <v>17</v>
      </c>
      <c r="E5" s="323">
        <f t="shared" si="1"/>
        <v>100</v>
      </c>
      <c r="F5" s="66">
        <v>0</v>
      </c>
      <c r="G5" s="333">
        <f>F5/E5*100</f>
        <v>0</v>
      </c>
    </row>
    <row r="6" spans="1:7" ht="15">
      <c r="A6" s="536"/>
      <c r="B6" s="285" t="s">
        <v>23</v>
      </c>
      <c r="C6" s="316">
        <f t="shared" si="0"/>
        <v>29</v>
      </c>
      <c r="D6" s="62">
        <v>29</v>
      </c>
      <c r="E6" s="323">
        <f t="shared" si="1"/>
        <v>100</v>
      </c>
      <c r="F6" s="66">
        <v>0</v>
      </c>
      <c r="G6" s="333">
        <f>F6/E6*100</f>
        <v>0</v>
      </c>
    </row>
    <row r="7" spans="1:7" ht="15">
      <c r="A7" s="536"/>
      <c r="B7" s="285" t="s">
        <v>24</v>
      </c>
      <c r="C7" s="316">
        <f t="shared" si="0"/>
        <v>36</v>
      </c>
      <c r="D7" s="62">
        <v>35</v>
      </c>
      <c r="E7" s="324">
        <f t="shared" si="1"/>
        <v>97.22222222222221</v>
      </c>
      <c r="F7" s="66">
        <v>1</v>
      </c>
      <c r="G7" s="334">
        <f aca="true" t="shared" si="2" ref="G7:G12">F7/C7*100</f>
        <v>2.7777777777777777</v>
      </c>
    </row>
    <row r="8" spans="1:7" ht="15">
      <c r="A8" s="536"/>
      <c r="B8" s="285" t="s">
        <v>25</v>
      </c>
      <c r="C8" s="316">
        <f t="shared" si="0"/>
        <v>56</v>
      </c>
      <c r="D8" s="62">
        <v>52</v>
      </c>
      <c r="E8" s="324">
        <f t="shared" si="1"/>
        <v>92.85714285714286</v>
      </c>
      <c r="F8" s="66">
        <v>4</v>
      </c>
      <c r="G8" s="334">
        <f t="shared" si="2"/>
        <v>7.142857142857142</v>
      </c>
    </row>
    <row r="9" spans="1:7" ht="15">
      <c r="A9" s="536"/>
      <c r="B9" s="285" t="s">
        <v>26</v>
      </c>
      <c r="C9" s="316">
        <f t="shared" si="0"/>
        <v>29</v>
      </c>
      <c r="D9" s="62">
        <v>23</v>
      </c>
      <c r="E9" s="324">
        <f t="shared" si="1"/>
        <v>79.3103448275862</v>
      </c>
      <c r="F9" s="66">
        <v>6</v>
      </c>
      <c r="G9" s="334">
        <f t="shared" si="2"/>
        <v>20.689655172413794</v>
      </c>
    </row>
    <row r="10" spans="1:7" ht="15">
      <c r="A10" s="536"/>
      <c r="B10" s="285" t="s">
        <v>27</v>
      </c>
      <c r="C10" s="316">
        <f t="shared" si="0"/>
        <v>21</v>
      </c>
      <c r="D10" s="62">
        <v>19</v>
      </c>
      <c r="E10" s="324">
        <f t="shared" si="1"/>
        <v>90.47619047619048</v>
      </c>
      <c r="F10" s="66">
        <v>2</v>
      </c>
      <c r="G10" s="334">
        <f t="shared" si="2"/>
        <v>9.523809523809524</v>
      </c>
    </row>
    <row r="11" spans="1:7" ht="15">
      <c r="A11" s="536"/>
      <c r="B11" s="285" t="s">
        <v>28</v>
      </c>
      <c r="C11" s="316">
        <f t="shared" si="0"/>
        <v>42</v>
      </c>
      <c r="D11" s="62">
        <v>40</v>
      </c>
      <c r="E11" s="324">
        <f t="shared" si="1"/>
        <v>95.23809523809523</v>
      </c>
      <c r="F11" s="66">
        <v>2</v>
      </c>
      <c r="G11" s="334">
        <f t="shared" si="2"/>
        <v>4.761904761904762</v>
      </c>
    </row>
    <row r="12" spans="1:7" ht="15">
      <c r="A12" s="536"/>
      <c r="B12" s="285" t="s">
        <v>29</v>
      </c>
      <c r="C12" s="316">
        <f t="shared" si="0"/>
        <v>15</v>
      </c>
      <c r="D12" s="62">
        <v>15</v>
      </c>
      <c r="E12" s="324">
        <f t="shared" si="1"/>
        <v>100</v>
      </c>
      <c r="F12" s="66">
        <v>0</v>
      </c>
      <c r="G12" s="334">
        <f t="shared" si="2"/>
        <v>0</v>
      </c>
    </row>
    <row r="13" spans="1:7" ht="15.75" customHeight="1">
      <c r="A13" s="289"/>
      <c r="B13" s="290" t="s">
        <v>11</v>
      </c>
      <c r="C13" s="317">
        <f>SUM(C3:C12)</f>
        <v>277</v>
      </c>
      <c r="D13" s="345">
        <f>SUM(D3:D12)</f>
        <v>262</v>
      </c>
      <c r="E13" s="325">
        <f>D13/C13</f>
        <v>0.9458483754512635</v>
      </c>
      <c r="F13" s="345">
        <f>SUM(F3:F12)</f>
        <v>15</v>
      </c>
      <c r="G13" s="335">
        <f>F13/C13</f>
        <v>0.05415162454873646</v>
      </c>
    </row>
    <row r="14" spans="1:7" ht="15">
      <c r="A14" s="543" t="s">
        <v>347</v>
      </c>
      <c r="B14" s="283" t="s">
        <v>30</v>
      </c>
      <c r="C14" s="315">
        <f aca="true" t="shared" si="3" ref="C14:C23">SUM(D14,F14)</f>
        <v>11</v>
      </c>
      <c r="D14" s="60">
        <v>10</v>
      </c>
      <c r="E14" s="326">
        <f aca="true" t="shared" si="4" ref="E14:E23">D14/C14*100</f>
        <v>90.9090909090909</v>
      </c>
      <c r="F14" s="65">
        <v>1</v>
      </c>
      <c r="G14" s="336">
        <f aca="true" t="shared" si="5" ref="G14:G23">F14/C14*100</f>
        <v>9.090909090909092</v>
      </c>
    </row>
    <row r="15" spans="1:7" ht="15">
      <c r="A15" s="544"/>
      <c r="B15" s="285" t="s">
        <v>31</v>
      </c>
      <c r="C15" s="316">
        <f t="shared" si="3"/>
        <v>21</v>
      </c>
      <c r="D15" s="62">
        <v>20</v>
      </c>
      <c r="E15" s="324">
        <f t="shared" si="4"/>
        <v>95.23809523809523</v>
      </c>
      <c r="F15" s="66">
        <v>1</v>
      </c>
      <c r="G15" s="334">
        <f t="shared" si="5"/>
        <v>4.761904761904762</v>
      </c>
    </row>
    <row r="16" spans="1:7" ht="15">
      <c r="A16" s="544"/>
      <c r="B16" s="285" t="s">
        <v>32</v>
      </c>
      <c r="C16" s="316">
        <f t="shared" si="3"/>
        <v>10</v>
      </c>
      <c r="D16" s="62">
        <v>10</v>
      </c>
      <c r="E16" s="324">
        <f t="shared" si="4"/>
        <v>100</v>
      </c>
      <c r="F16" s="66">
        <v>0</v>
      </c>
      <c r="G16" s="334">
        <f t="shared" si="5"/>
        <v>0</v>
      </c>
    </row>
    <row r="17" spans="1:7" ht="15">
      <c r="A17" s="544"/>
      <c r="B17" s="285" t="s">
        <v>33</v>
      </c>
      <c r="C17" s="316">
        <f t="shared" si="3"/>
        <v>39</v>
      </c>
      <c r="D17" s="62">
        <v>36</v>
      </c>
      <c r="E17" s="324">
        <f t="shared" si="4"/>
        <v>92.3076923076923</v>
      </c>
      <c r="F17" s="66">
        <v>3</v>
      </c>
      <c r="G17" s="334">
        <f t="shared" si="5"/>
        <v>7.6923076923076925</v>
      </c>
    </row>
    <row r="18" spans="1:7" ht="15">
      <c r="A18" s="544"/>
      <c r="B18" s="285" t="s">
        <v>34</v>
      </c>
      <c r="C18" s="316">
        <f t="shared" si="3"/>
        <v>30</v>
      </c>
      <c r="D18" s="62">
        <v>29</v>
      </c>
      <c r="E18" s="324">
        <f t="shared" si="4"/>
        <v>96.66666666666667</v>
      </c>
      <c r="F18" s="66">
        <v>1</v>
      </c>
      <c r="G18" s="334">
        <f t="shared" si="5"/>
        <v>3.3333333333333335</v>
      </c>
    </row>
    <row r="19" spans="1:7" ht="15">
      <c r="A19" s="544"/>
      <c r="B19" s="285" t="s">
        <v>35</v>
      </c>
      <c r="C19" s="316">
        <f t="shared" si="3"/>
        <v>35</v>
      </c>
      <c r="D19" s="62">
        <v>33</v>
      </c>
      <c r="E19" s="324">
        <f t="shared" si="4"/>
        <v>94.28571428571428</v>
      </c>
      <c r="F19" s="66">
        <v>2</v>
      </c>
      <c r="G19" s="334">
        <f t="shared" si="5"/>
        <v>5.714285714285714</v>
      </c>
    </row>
    <row r="20" spans="1:7" ht="15">
      <c r="A20" s="544"/>
      <c r="B20" s="285" t="s">
        <v>36</v>
      </c>
      <c r="C20" s="316">
        <f t="shared" si="3"/>
        <v>50</v>
      </c>
      <c r="D20" s="62">
        <v>48</v>
      </c>
      <c r="E20" s="324">
        <f t="shared" si="4"/>
        <v>96</v>
      </c>
      <c r="F20" s="66">
        <v>2</v>
      </c>
      <c r="G20" s="334">
        <f t="shared" si="5"/>
        <v>4</v>
      </c>
    </row>
    <row r="21" spans="1:7" ht="15">
      <c r="A21" s="544"/>
      <c r="B21" s="285" t="s">
        <v>37</v>
      </c>
      <c r="C21" s="316">
        <f t="shared" si="3"/>
        <v>42</v>
      </c>
      <c r="D21" s="62">
        <v>42</v>
      </c>
      <c r="E21" s="324">
        <f t="shared" si="4"/>
        <v>100</v>
      </c>
      <c r="F21" s="66">
        <v>0</v>
      </c>
      <c r="G21" s="334">
        <f t="shared" si="5"/>
        <v>0</v>
      </c>
    </row>
    <row r="22" spans="1:7" ht="15">
      <c r="A22" s="544"/>
      <c r="B22" s="285" t="s">
        <v>38</v>
      </c>
      <c r="C22" s="316">
        <f t="shared" si="3"/>
        <v>49</v>
      </c>
      <c r="D22" s="62">
        <v>49</v>
      </c>
      <c r="E22" s="324">
        <f t="shared" si="4"/>
        <v>100</v>
      </c>
      <c r="F22" s="66">
        <v>0</v>
      </c>
      <c r="G22" s="334">
        <f t="shared" si="5"/>
        <v>0</v>
      </c>
    </row>
    <row r="23" spans="1:7" ht="15">
      <c r="A23" s="544"/>
      <c r="B23" s="285" t="s">
        <v>39</v>
      </c>
      <c r="C23" s="316">
        <f t="shared" si="3"/>
        <v>36</v>
      </c>
      <c r="D23" s="62">
        <v>36</v>
      </c>
      <c r="E23" s="324">
        <f t="shared" si="4"/>
        <v>100</v>
      </c>
      <c r="F23" s="66">
        <v>0</v>
      </c>
      <c r="G23" s="334">
        <f t="shared" si="5"/>
        <v>0</v>
      </c>
    </row>
    <row r="24" spans="1:7" ht="15.75" customHeight="1">
      <c r="A24" s="293"/>
      <c r="B24" s="294" t="s">
        <v>11</v>
      </c>
      <c r="C24" s="318">
        <f>SUM(C14:C23)</f>
        <v>323</v>
      </c>
      <c r="D24" s="343">
        <f>SUM(D14:D23)</f>
        <v>313</v>
      </c>
      <c r="E24" s="327">
        <f>D24/C24</f>
        <v>0.9690402476780186</v>
      </c>
      <c r="F24" s="343">
        <f>SUM(F14:F23)</f>
        <v>10</v>
      </c>
      <c r="G24" s="337">
        <f>F24/C24</f>
        <v>0.030959752321981424</v>
      </c>
    </row>
    <row r="25" spans="1:7" ht="15">
      <c r="A25" s="539" t="s">
        <v>348</v>
      </c>
      <c r="B25" s="283" t="s">
        <v>40</v>
      </c>
      <c r="C25" s="315">
        <f aca="true" t="shared" si="6" ref="C25:C34">SUM(D25,F25)</f>
        <v>90</v>
      </c>
      <c r="D25" s="60">
        <v>90</v>
      </c>
      <c r="E25" s="326">
        <f aca="true" t="shared" si="7" ref="E25:E34">D25/C25*100</f>
        <v>100</v>
      </c>
      <c r="F25" s="65">
        <v>0</v>
      </c>
      <c r="G25" s="336">
        <f aca="true" t="shared" si="8" ref="G25:G34">F25/C25*100</f>
        <v>0</v>
      </c>
    </row>
    <row r="26" spans="1:7" ht="15">
      <c r="A26" s="540"/>
      <c r="B26" s="285" t="s">
        <v>41</v>
      </c>
      <c r="C26" s="316">
        <f t="shared" si="6"/>
        <v>67</v>
      </c>
      <c r="D26" s="62">
        <v>67</v>
      </c>
      <c r="E26" s="324">
        <f t="shared" si="7"/>
        <v>100</v>
      </c>
      <c r="F26" s="66">
        <v>0</v>
      </c>
      <c r="G26" s="334">
        <f t="shared" si="8"/>
        <v>0</v>
      </c>
    </row>
    <row r="27" spans="1:7" ht="15">
      <c r="A27" s="540"/>
      <c r="B27" s="285" t="s">
        <v>42</v>
      </c>
      <c r="C27" s="316">
        <f t="shared" si="6"/>
        <v>52</v>
      </c>
      <c r="D27" s="62">
        <v>52</v>
      </c>
      <c r="E27" s="324">
        <f t="shared" si="7"/>
        <v>100</v>
      </c>
      <c r="F27" s="66">
        <v>0</v>
      </c>
      <c r="G27" s="334">
        <f t="shared" si="8"/>
        <v>0</v>
      </c>
    </row>
    <row r="28" spans="1:7" ht="15">
      <c r="A28" s="540"/>
      <c r="B28" s="285" t="s">
        <v>43</v>
      </c>
      <c r="C28" s="316">
        <f t="shared" si="6"/>
        <v>76</v>
      </c>
      <c r="D28" s="62">
        <v>75</v>
      </c>
      <c r="E28" s="324">
        <f t="shared" si="7"/>
        <v>98.68421052631578</v>
      </c>
      <c r="F28" s="66">
        <v>1</v>
      </c>
      <c r="G28" s="334">
        <f t="shared" si="8"/>
        <v>1.3157894736842104</v>
      </c>
    </row>
    <row r="29" spans="1:7" ht="15">
      <c r="A29" s="540"/>
      <c r="B29" s="285" t="s">
        <v>44</v>
      </c>
      <c r="C29" s="316">
        <f t="shared" si="6"/>
        <v>117</v>
      </c>
      <c r="D29" s="62">
        <v>117</v>
      </c>
      <c r="E29" s="324">
        <f t="shared" si="7"/>
        <v>100</v>
      </c>
      <c r="F29" s="66">
        <v>0</v>
      </c>
      <c r="G29" s="334">
        <f t="shared" si="8"/>
        <v>0</v>
      </c>
    </row>
    <row r="30" spans="1:7" ht="15">
      <c r="A30" s="540"/>
      <c r="B30" s="285" t="s">
        <v>46</v>
      </c>
      <c r="C30" s="316">
        <f t="shared" si="6"/>
        <v>112</v>
      </c>
      <c r="D30" s="62">
        <v>112</v>
      </c>
      <c r="E30" s="324">
        <f t="shared" si="7"/>
        <v>100</v>
      </c>
      <c r="F30" s="66">
        <v>0</v>
      </c>
      <c r="G30" s="334">
        <f t="shared" si="8"/>
        <v>0</v>
      </c>
    </row>
    <row r="31" spans="1:7" ht="15">
      <c r="A31" s="540"/>
      <c r="B31" s="285" t="s">
        <v>47</v>
      </c>
      <c r="C31" s="316">
        <f t="shared" si="6"/>
        <v>88</v>
      </c>
      <c r="D31" s="62">
        <v>87</v>
      </c>
      <c r="E31" s="324">
        <f t="shared" si="7"/>
        <v>98.86363636363636</v>
      </c>
      <c r="F31" s="66">
        <v>1</v>
      </c>
      <c r="G31" s="334">
        <f t="shared" si="8"/>
        <v>1.1363636363636365</v>
      </c>
    </row>
    <row r="32" spans="1:7" ht="15">
      <c r="A32" s="540"/>
      <c r="B32" s="285" t="s">
        <v>48</v>
      </c>
      <c r="C32" s="316">
        <f t="shared" si="6"/>
        <v>96</v>
      </c>
      <c r="D32" s="62">
        <v>94</v>
      </c>
      <c r="E32" s="324">
        <f t="shared" si="7"/>
        <v>97.91666666666666</v>
      </c>
      <c r="F32" s="66">
        <v>2</v>
      </c>
      <c r="G32" s="334">
        <f t="shared" si="8"/>
        <v>2.083333333333333</v>
      </c>
    </row>
    <row r="33" spans="1:7" ht="15">
      <c r="A33" s="540"/>
      <c r="B33" s="285" t="s">
        <v>49</v>
      </c>
      <c r="C33" s="316">
        <f t="shared" si="6"/>
        <v>103</v>
      </c>
      <c r="D33" s="62">
        <v>101</v>
      </c>
      <c r="E33" s="324">
        <f t="shared" si="7"/>
        <v>98.05825242718447</v>
      </c>
      <c r="F33" s="66">
        <v>2</v>
      </c>
      <c r="G33" s="334">
        <f t="shared" si="8"/>
        <v>1.9417475728155338</v>
      </c>
    </row>
    <row r="34" spans="1:7" ht="15">
      <c r="A34" s="540"/>
      <c r="B34" s="285" t="s">
        <v>50</v>
      </c>
      <c r="C34" s="316">
        <f t="shared" si="6"/>
        <v>99</v>
      </c>
      <c r="D34" s="62">
        <v>97</v>
      </c>
      <c r="E34" s="324">
        <f t="shared" si="7"/>
        <v>97.97979797979798</v>
      </c>
      <c r="F34" s="66">
        <v>2</v>
      </c>
      <c r="G34" s="334">
        <f t="shared" si="8"/>
        <v>2.0202020202020203</v>
      </c>
    </row>
    <row r="35" spans="1:7" ht="14.25">
      <c r="A35" s="295"/>
      <c r="B35" s="296" t="s">
        <v>11</v>
      </c>
      <c r="C35" s="319">
        <f>SUM(C25:C34)</f>
        <v>900</v>
      </c>
      <c r="D35" s="347">
        <f>SUM(D25:D34)</f>
        <v>892</v>
      </c>
      <c r="E35" s="328">
        <f>D35/C35</f>
        <v>0.9911111111111112</v>
      </c>
      <c r="F35" s="347">
        <f>SUM(F25:F34)</f>
        <v>8</v>
      </c>
      <c r="G35" s="338">
        <f>F35/C35</f>
        <v>0.008888888888888889</v>
      </c>
    </row>
    <row r="36" spans="1:7" ht="15">
      <c r="A36" s="541" t="s">
        <v>349</v>
      </c>
      <c r="B36" s="283" t="s">
        <v>51</v>
      </c>
      <c r="C36" s="315">
        <f aca="true" t="shared" si="9" ref="C36:C45">SUM(D36,F36)</f>
        <v>94</v>
      </c>
      <c r="D36" s="60">
        <v>94</v>
      </c>
      <c r="E36" s="326">
        <f aca="true" t="shared" si="10" ref="E36:E45">D36/C36*100</f>
        <v>100</v>
      </c>
      <c r="F36" s="65">
        <v>0</v>
      </c>
      <c r="G36" s="336">
        <f aca="true" t="shared" si="11" ref="G36:G45">F36/C36*100</f>
        <v>0</v>
      </c>
    </row>
    <row r="37" spans="1:7" ht="15">
      <c r="A37" s="542"/>
      <c r="B37" s="285" t="s">
        <v>52</v>
      </c>
      <c r="C37" s="316">
        <f t="shared" si="9"/>
        <v>94</v>
      </c>
      <c r="D37" s="62">
        <v>88</v>
      </c>
      <c r="E37" s="324">
        <f t="shared" si="10"/>
        <v>93.61702127659575</v>
      </c>
      <c r="F37" s="66">
        <v>6</v>
      </c>
      <c r="G37" s="334">
        <f t="shared" si="11"/>
        <v>6.382978723404255</v>
      </c>
    </row>
    <row r="38" spans="1:7" ht="15">
      <c r="A38" s="542"/>
      <c r="B38" s="285" t="s">
        <v>53</v>
      </c>
      <c r="C38" s="316">
        <f t="shared" si="9"/>
        <v>110</v>
      </c>
      <c r="D38" s="62">
        <v>103</v>
      </c>
      <c r="E38" s="324">
        <f t="shared" si="10"/>
        <v>93.63636363636364</v>
      </c>
      <c r="F38" s="66">
        <v>7</v>
      </c>
      <c r="G38" s="334">
        <f t="shared" si="11"/>
        <v>6.363636363636363</v>
      </c>
    </row>
    <row r="39" spans="1:7" ht="15">
      <c r="A39" s="542"/>
      <c r="B39" s="285" t="s">
        <v>54</v>
      </c>
      <c r="C39" s="316">
        <f t="shared" si="9"/>
        <v>143</v>
      </c>
      <c r="D39" s="62">
        <v>123</v>
      </c>
      <c r="E39" s="324">
        <f t="shared" si="10"/>
        <v>86.01398601398601</v>
      </c>
      <c r="F39" s="66">
        <v>20</v>
      </c>
      <c r="G39" s="334">
        <f t="shared" si="11"/>
        <v>13.986013986013987</v>
      </c>
    </row>
    <row r="40" spans="1:7" ht="15">
      <c r="A40" s="542"/>
      <c r="B40" s="285" t="s">
        <v>55</v>
      </c>
      <c r="C40" s="316">
        <f t="shared" si="9"/>
        <v>185</v>
      </c>
      <c r="D40" s="62">
        <v>162</v>
      </c>
      <c r="E40" s="324">
        <f t="shared" si="10"/>
        <v>87.56756756756758</v>
      </c>
      <c r="F40" s="66">
        <v>23</v>
      </c>
      <c r="G40" s="334">
        <f t="shared" si="11"/>
        <v>12.432432432432433</v>
      </c>
    </row>
    <row r="41" spans="1:7" ht="15">
      <c r="A41" s="542"/>
      <c r="B41" s="285" t="s">
        <v>56</v>
      </c>
      <c r="C41" s="316">
        <f t="shared" si="9"/>
        <v>277</v>
      </c>
      <c r="D41" s="62">
        <v>258</v>
      </c>
      <c r="E41" s="324">
        <f t="shared" si="10"/>
        <v>93.14079422382672</v>
      </c>
      <c r="F41" s="66">
        <v>19</v>
      </c>
      <c r="G41" s="334">
        <f t="shared" si="11"/>
        <v>6.859205776173286</v>
      </c>
    </row>
    <row r="42" spans="1:7" ht="15">
      <c r="A42" s="542"/>
      <c r="B42" s="285" t="s">
        <v>57</v>
      </c>
      <c r="C42" s="316">
        <f t="shared" si="9"/>
        <v>227</v>
      </c>
      <c r="D42" s="62">
        <v>206</v>
      </c>
      <c r="E42" s="324">
        <f t="shared" si="10"/>
        <v>90.7488986784141</v>
      </c>
      <c r="F42" s="66">
        <v>21</v>
      </c>
      <c r="G42" s="334">
        <f t="shared" si="11"/>
        <v>9.251101321585903</v>
      </c>
    </row>
    <row r="43" spans="1:7" ht="15">
      <c r="A43" s="542"/>
      <c r="B43" s="285" t="s">
        <v>58</v>
      </c>
      <c r="C43" s="316">
        <f t="shared" si="9"/>
        <v>191</v>
      </c>
      <c r="D43" s="62">
        <v>163</v>
      </c>
      <c r="E43" s="324">
        <f t="shared" si="10"/>
        <v>85.34031413612566</v>
      </c>
      <c r="F43" s="66">
        <v>28</v>
      </c>
      <c r="G43" s="334">
        <f t="shared" si="11"/>
        <v>14.659685863874344</v>
      </c>
    </row>
    <row r="44" spans="1:7" ht="15">
      <c r="A44" s="542"/>
      <c r="B44" s="285" t="s">
        <v>59</v>
      </c>
      <c r="C44" s="316">
        <f t="shared" si="9"/>
        <v>192</v>
      </c>
      <c r="D44" s="62">
        <v>156</v>
      </c>
      <c r="E44" s="324">
        <f t="shared" si="10"/>
        <v>81.25</v>
      </c>
      <c r="F44" s="66">
        <v>36</v>
      </c>
      <c r="G44" s="334">
        <f t="shared" si="11"/>
        <v>18.75</v>
      </c>
    </row>
    <row r="45" spans="1:7" ht="15">
      <c r="A45" s="542"/>
      <c r="B45" s="285" t="s">
        <v>60</v>
      </c>
      <c r="C45" s="316">
        <f t="shared" si="9"/>
        <v>163</v>
      </c>
      <c r="D45" s="62">
        <v>144</v>
      </c>
      <c r="E45" s="324">
        <f t="shared" si="10"/>
        <v>88.34355828220859</v>
      </c>
      <c r="F45" s="66">
        <v>19</v>
      </c>
      <c r="G45" s="334">
        <f t="shared" si="11"/>
        <v>11.65644171779141</v>
      </c>
    </row>
    <row r="46" spans="1:7" ht="14.25">
      <c r="A46" s="297"/>
      <c r="B46" s="298" t="s">
        <v>11</v>
      </c>
      <c r="C46" s="320">
        <f>SUM(C36:C45)</f>
        <v>1676</v>
      </c>
      <c r="D46" s="346">
        <f>SUM(D36:D45)</f>
        <v>1497</v>
      </c>
      <c r="E46" s="329">
        <f>D46/C46</f>
        <v>0.8931980906921241</v>
      </c>
      <c r="F46" s="346">
        <f>SUM(F36:F45)</f>
        <v>179</v>
      </c>
      <c r="G46" s="339">
        <f>F46/C46</f>
        <v>0.10680190930787589</v>
      </c>
    </row>
    <row r="47" spans="1:7" ht="15" hidden="1">
      <c r="A47" s="299" t="s">
        <v>346</v>
      </c>
      <c r="B47" s="300" t="s">
        <v>16</v>
      </c>
      <c r="C47" s="321" t="s">
        <v>11</v>
      </c>
      <c r="D47" s="302" t="s">
        <v>7</v>
      </c>
      <c r="E47" s="330" t="s">
        <v>18</v>
      </c>
      <c r="F47" s="303" t="s">
        <v>6</v>
      </c>
      <c r="G47" s="340" t="s">
        <v>18</v>
      </c>
    </row>
    <row r="48" spans="1:7" ht="15">
      <c r="A48" s="278" t="s">
        <v>346</v>
      </c>
      <c r="B48" s="279" t="s">
        <v>16</v>
      </c>
      <c r="C48" s="314" t="s">
        <v>11</v>
      </c>
      <c r="D48" s="280" t="s">
        <v>7</v>
      </c>
      <c r="E48" s="280" t="s">
        <v>18</v>
      </c>
      <c r="F48" s="281" t="s">
        <v>6</v>
      </c>
      <c r="G48" s="282" t="s">
        <v>18</v>
      </c>
    </row>
    <row r="49" spans="1:7" ht="15">
      <c r="A49" s="535" t="s">
        <v>350</v>
      </c>
      <c r="B49" s="283" t="s">
        <v>61</v>
      </c>
      <c r="C49" s="315">
        <f aca="true" t="shared" si="12" ref="C49:C58">SUM(D49,F49)</f>
        <v>192</v>
      </c>
      <c r="D49" s="60">
        <v>171</v>
      </c>
      <c r="E49" s="326">
        <f aca="true" t="shared" si="13" ref="E49:E58">D49/C49*100</f>
        <v>89.0625</v>
      </c>
      <c r="F49" s="65">
        <v>21</v>
      </c>
      <c r="G49" s="336">
        <f aca="true" t="shared" si="14" ref="G49:G58">F49/C49*100</f>
        <v>10.9375</v>
      </c>
    </row>
    <row r="50" spans="1:7" ht="15">
      <c r="A50" s="536"/>
      <c r="B50" s="285" t="s">
        <v>62</v>
      </c>
      <c r="C50" s="316">
        <f t="shared" si="12"/>
        <v>178</v>
      </c>
      <c r="D50" s="62">
        <v>160</v>
      </c>
      <c r="E50" s="324">
        <f t="shared" si="13"/>
        <v>89.8876404494382</v>
      </c>
      <c r="F50" s="66">
        <v>18</v>
      </c>
      <c r="G50" s="334">
        <f t="shared" si="14"/>
        <v>10.112359550561797</v>
      </c>
    </row>
    <row r="51" spans="1:7" ht="15">
      <c r="A51" s="536"/>
      <c r="B51" s="285" t="s">
        <v>63</v>
      </c>
      <c r="C51" s="316">
        <f t="shared" si="12"/>
        <v>198</v>
      </c>
      <c r="D51" s="62">
        <v>181</v>
      </c>
      <c r="E51" s="324">
        <f t="shared" si="13"/>
        <v>91.41414141414141</v>
      </c>
      <c r="F51" s="66">
        <v>17</v>
      </c>
      <c r="G51" s="334">
        <f t="shared" si="14"/>
        <v>8.585858585858585</v>
      </c>
    </row>
    <row r="52" spans="1:7" ht="15">
      <c r="A52" s="536"/>
      <c r="B52" s="285" t="s">
        <v>64</v>
      </c>
      <c r="C52" s="316">
        <f t="shared" si="12"/>
        <v>267</v>
      </c>
      <c r="D52" s="62">
        <v>251</v>
      </c>
      <c r="E52" s="324">
        <f t="shared" si="13"/>
        <v>94.00749063670412</v>
      </c>
      <c r="F52" s="66">
        <v>16</v>
      </c>
      <c r="G52" s="334">
        <f t="shared" si="14"/>
        <v>5.992509363295881</v>
      </c>
    </row>
    <row r="53" spans="1:7" ht="15">
      <c r="A53" s="536"/>
      <c r="B53" s="285" t="s">
        <v>65</v>
      </c>
      <c r="C53" s="316">
        <f t="shared" si="12"/>
        <v>293</v>
      </c>
      <c r="D53" s="62">
        <v>264</v>
      </c>
      <c r="E53" s="324">
        <f t="shared" si="13"/>
        <v>90.10238907849829</v>
      </c>
      <c r="F53" s="66">
        <v>29</v>
      </c>
      <c r="G53" s="334">
        <f t="shared" si="14"/>
        <v>9.897610921501707</v>
      </c>
    </row>
    <row r="54" spans="1:7" ht="15">
      <c r="A54" s="536"/>
      <c r="B54" s="285" t="s">
        <v>66</v>
      </c>
      <c r="C54" s="316">
        <f t="shared" si="12"/>
        <v>298</v>
      </c>
      <c r="D54" s="62">
        <v>262</v>
      </c>
      <c r="E54" s="324">
        <f t="shared" si="13"/>
        <v>87.91946308724832</v>
      </c>
      <c r="F54" s="66">
        <v>36</v>
      </c>
      <c r="G54" s="334">
        <f t="shared" si="14"/>
        <v>12.080536912751679</v>
      </c>
    </row>
    <row r="55" spans="1:7" ht="15">
      <c r="A55" s="536"/>
      <c r="B55" s="285" t="s">
        <v>67</v>
      </c>
      <c r="C55" s="316">
        <f t="shared" si="12"/>
        <v>352</v>
      </c>
      <c r="D55" s="62">
        <v>298</v>
      </c>
      <c r="E55" s="324">
        <f t="shared" si="13"/>
        <v>84.6590909090909</v>
      </c>
      <c r="F55" s="66">
        <v>54</v>
      </c>
      <c r="G55" s="334">
        <f t="shared" si="14"/>
        <v>15.340909090909092</v>
      </c>
    </row>
    <row r="56" spans="1:7" ht="15">
      <c r="A56" s="536"/>
      <c r="B56" s="285" t="s">
        <v>68</v>
      </c>
      <c r="C56" s="316">
        <f t="shared" si="12"/>
        <v>377</v>
      </c>
      <c r="D56" s="62">
        <v>323</v>
      </c>
      <c r="E56" s="324">
        <f t="shared" si="13"/>
        <v>85.6763925729443</v>
      </c>
      <c r="F56" s="66">
        <v>54</v>
      </c>
      <c r="G56" s="334">
        <f t="shared" si="14"/>
        <v>14.323607427055704</v>
      </c>
    </row>
    <row r="57" spans="1:7" ht="15">
      <c r="A57" s="536"/>
      <c r="B57" s="285" t="s">
        <v>69</v>
      </c>
      <c r="C57" s="316">
        <f t="shared" si="12"/>
        <v>400</v>
      </c>
      <c r="D57" s="62">
        <v>323</v>
      </c>
      <c r="E57" s="324">
        <f t="shared" si="13"/>
        <v>80.75</v>
      </c>
      <c r="F57" s="66">
        <v>77</v>
      </c>
      <c r="G57" s="334">
        <f t="shared" si="14"/>
        <v>19.25</v>
      </c>
    </row>
    <row r="58" spans="1:7" ht="15">
      <c r="A58" s="536"/>
      <c r="B58" s="285" t="s">
        <v>70</v>
      </c>
      <c r="C58" s="316">
        <f t="shared" si="12"/>
        <v>416</v>
      </c>
      <c r="D58" s="62">
        <v>343</v>
      </c>
      <c r="E58" s="324">
        <f t="shared" si="13"/>
        <v>82.45192307692307</v>
      </c>
      <c r="F58" s="66">
        <v>73</v>
      </c>
      <c r="G58" s="334">
        <f t="shared" si="14"/>
        <v>17.548076923076923</v>
      </c>
    </row>
    <row r="59" spans="1:7" ht="14.25">
      <c r="A59" s="305"/>
      <c r="B59" s="290" t="s">
        <v>11</v>
      </c>
      <c r="C59" s="317">
        <f>SUM(C49:C58)</f>
        <v>2971</v>
      </c>
      <c r="D59" s="345">
        <f>SUM(D49:D58)</f>
        <v>2576</v>
      </c>
      <c r="E59" s="331">
        <f>D59/C59</f>
        <v>0.8670481319421071</v>
      </c>
      <c r="F59" s="345">
        <f>SUM(F49:F58)</f>
        <v>395</v>
      </c>
      <c r="G59" s="341">
        <f>F59/C59</f>
        <v>0.13295186805789297</v>
      </c>
    </row>
    <row r="60" spans="1:7" ht="15">
      <c r="A60" s="537" t="s">
        <v>351</v>
      </c>
      <c r="B60" s="283" t="s">
        <v>71</v>
      </c>
      <c r="C60" s="315">
        <f aca="true" t="shared" si="15" ref="C60:C69">SUM(D60,F60)</f>
        <v>435</v>
      </c>
      <c r="D60" s="60">
        <v>337</v>
      </c>
      <c r="E60" s="326">
        <f aca="true" t="shared" si="16" ref="E60:E69">D60/C60*100</f>
        <v>77.47126436781609</v>
      </c>
      <c r="F60" s="65">
        <v>98</v>
      </c>
      <c r="G60" s="336">
        <f aca="true" t="shared" si="17" ref="G60:G69">F60/C60*100</f>
        <v>22.528735632183906</v>
      </c>
    </row>
    <row r="61" spans="1:7" ht="15">
      <c r="A61" s="538"/>
      <c r="B61" s="285" t="s">
        <v>72</v>
      </c>
      <c r="C61" s="316">
        <f t="shared" si="15"/>
        <v>457</v>
      </c>
      <c r="D61" s="62">
        <v>343</v>
      </c>
      <c r="E61" s="324">
        <f t="shared" si="16"/>
        <v>75.054704595186</v>
      </c>
      <c r="F61" s="66">
        <v>114</v>
      </c>
      <c r="G61" s="334">
        <f t="shared" si="17"/>
        <v>24.945295404814004</v>
      </c>
    </row>
    <row r="62" spans="1:7" ht="15">
      <c r="A62" s="538"/>
      <c r="B62" s="285" t="s">
        <v>73</v>
      </c>
      <c r="C62" s="316">
        <f t="shared" si="15"/>
        <v>514</v>
      </c>
      <c r="D62" s="62">
        <v>409</v>
      </c>
      <c r="E62" s="324">
        <f t="shared" si="16"/>
        <v>79.57198443579766</v>
      </c>
      <c r="F62" s="66">
        <v>105</v>
      </c>
      <c r="G62" s="334">
        <f t="shared" si="17"/>
        <v>20.428015564202333</v>
      </c>
    </row>
    <row r="63" spans="1:7" ht="15">
      <c r="A63" s="538"/>
      <c r="B63" s="285" t="s">
        <v>74</v>
      </c>
      <c r="C63" s="316">
        <f t="shared" si="15"/>
        <v>601</v>
      </c>
      <c r="D63" s="62">
        <v>468</v>
      </c>
      <c r="E63" s="324">
        <f t="shared" si="16"/>
        <v>77.87021630615641</v>
      </c>
      <c r="F63" s="66">
        <v>133</v>
      </c>
      <c r="G63" s="334">
        <f t="shared" si="17"/>
        <v>22.129783693843592</v>
      </c>
    </row>
    <row r="64" spans="1:7" ht="15">
      <c r="A64" s="538"/>
      <c r="B64" s="285" t="s">
        <v>75</v>
      </c>
      <c r="C64" s="316">
        <f t="shared" si="15"/>
        <v>710</v>
      </c>
      <c r="D64" s="62">
        <v>535</v>
      </c>
      <c r="E64" s="324">
        <f t="shared" si="16"/>
        <v>75.35211267605634</v>
      </c>
      <c r="F64" s="66">
        <v>175</v>
      </c>
      <c r="G64" s="334">
        <f t="shared" si="17"/>
        <v>24.647887323943664</v>
      </c>
    </row>
    <row r="65" spans="1:7" ht="15">
      <c r="A65" s="538"/>
      <c r="B65" s="285" t="s">
        <v>76</v>
      </c>
      <c r="C65" s="316">
        <f t="shared" si="15"/>
        <v>874</v>
      </c>
      <c r="D65" s="62">
        <v>638</v>
      </c>
      <c r="E65" s="324">
        <f t="shared" si="16"/>
        <v>72.99771167048054</v>
      </c>
      <c r="F65" s="66">
        <v>236</v>
      </c>
      <c r="G65" s="334">
        <f t="shared" si="17"/>
        <v>27.002288329519452</v>
      </c>
    </row>
    <row r="66" spans="1:7" ht="15">
      <c r="A66" s="538"/>
      <c r="B66" s="285" t="s">
        <v>77</v>
      </c>
      <c r="C66" s="316">
        <f t="shared" si="15"/>
        <v>930</v>
      </c>
      <c r="D66" s="62">
        <v>655</v>
      </c>
      <c r="E66" s="324">
        <f t="shared" si="16"/>
        <v>70.43010752688173</v>
      </c>
      <c r="F66" s="66">
        <v>275</v>
      </c>
      <c r="G66" s="334">
        <f t="shared" si="17"/>
        <v>29.56989247311828</v>
      </c>
    </row>
    <row r="67" spans="1:7" ht="15">
      <c r="A67" s="538"/>
      <c r="B67" s="285" t="s">
        <v>78</v>
      </c>
      <c r="C67" s="316">
        <f t="shared" si="15"/>
        <v>1052</v>
      </c>
      <c r="D67" s="62">
        <v>716</v>
      </c>
      <c r="E67" s="324">
        <f t="shared" si="16"/>
        <v>68.06083650190115</v>
      </c>
      <c r="F67" s="66">
        <v>336</v>
      </c>
      <c r="G67" s="334">
        <f t="shared" si="17"/>
        <v>31.93916349809886</v>
      </c>
    </row>
    <row r="68" spans="1:7" ht="15">
      <c r="A68" s="538"/>
      <c r="B68" s="285" t="s">
        <v>79</v>
      </c>
      <c r="C68" s="316">
        <f t="shared" si="15"/>
        <v>1223</v>
      </c>
      <c r="D68" s="62">
        <v>801</v>
      </c>
      <c r="E68" s="324">
        <f t="shared" si="16"/>
        <v>65.49468520032707</v>
      </c>
      <c r="F68" s="66">
        <v>422</v>
      </c>
      <c r="G68" s="334">
        <f t="shared" si="17"/>
        <v>34.50531479967294</v>
      </c>
    </row>
    <row r="69" spans="1:7" ht="15">
      <c r="A69" s="538"/>
      <c r="B69" s="285" t="s">
        <v>80</v>
      </c>
      <c r="C69" s="316">
        <f t="shared" si="15"/>
        <v>1282</v>
      </c>
      <c r="D69" s="62">
        <v>838</v>
      </c>
      <c r="E69" s="324">
        <f t="shared" si="16"/>
        <v>65.36661466458659</v>
      </c>
      <c r="F69" s="66">
        <v>444</v>
      </c>
      <c r="G69" s="334">
        <f t="shared" si="17"/>
        <v>34.63338533541342</v>
      </c>
    </row>
    <row r="70" spans="1:7" ht="14.25">
      <c r="A70" s="306"/>
      <c r="B70" s="294" t="s">
        <v>11</v>
      </c>
      <c r="C70" s="318">
        <f>SUM(C60:C69)</f>
        <v>8078</v>
      </c>
      <c r="D70" s="343">
        <f>SUM(D60:D69)</f>
        <v>5740</v>
      </c>
      <c r="E70" s="327">
        <f>D70/C70</f>
        <v>0.7105719237435009</v>
      </c>
      <c r="F70" s="343">
        <f>SUM(F60:F69)</f>
        <v>2338</v>
      </c>
      <c r="G70" s="337">
        <f>F70/C70</f>
        <v>0.28942807625649913</v>
      </c>
    </row>
    <row r="71" spans="1:7" ht="15">
      <c r="A71" s="539" t="s">
        <v>352</v>
      </c>
      <c r="B71" s="283" t="s">
        <v>81</v>
      </c>
      <c r="C71" s="315">
        <f aca="true" t="shared" si="18" ref="C71:C80">SUM(D71,F71)</f>
        <v>1302</v>
      </c>
      <c r="D71" s="60">
        <v>835</v>
      </c>
      <c r="E71" s="326">
        <f aca="true" t="shared" si="19" ref="E71:E80">D71/C71*100</f>
        <v>64.1321044546851</v>
      </c>
      <c r="F71" s="65">
        <v>467</v>
      </c>
      <c r="G71" s="336">
        <f aca="true" t="shared" si="20" ref="G71:G80">F71/C71*100</f>
        <v>35.8678955453149</v>
      </c>
    </row>
    <row r="72" spans="1:7" ht="15">
      <c r="A72" s="540"/>
      <c r="B72" s="285" t="s">
        <v>82</v>
      </c>
      <c r="C72" s="316">
        <f t="shared" si="18"/>
        <v>1246</v>
      </c>
      <c r="D72" s="62">
        <v>727</v>
      </c>
      <c r="E72" s="324">
        <f t="shared" si="19"/>
        <v>58.34670947030498</v>
      </c>
      <c r="F72" s="66">
        <v>519</v>
      </c>
      <c r="G72" s="334">
        <f t="shared" si="20"/>
        <v>41.65329052969503</v>
      </c>
    </row>
    <row r="73" spans="1:7" ht="15">
      <c r="A73" s="540"/>
      <c r="B73" s="285" t="s">
        <v>83</v>
      </c>
      <c r="C73" s="316">
        <f t="shared" si="18"/>
        <v>1319</v>
      </c>
      <c r="D73" s="62">
        <v>782</v>
      </c>
      <c r="E73" s="324">
        <f t="shared" si="19"/>
        <v>59.28733889310084</v>
      </c>
      <c r="F73" s="66">
        <v>537</v>
      </c>
      <c r="G73" s="334">
        <f t="shared" si="20"/>
        <v>40.71266110689917</v>
      </c>
    </row>
    <row r="74" spans="1:7" ht="15">
      <c r="A74" s="540"/>
      <c r="B74" s="285" t="s">
        <v>84</v>
      </c>
      <c r="C74" s="316">
        <f t="shared" si="18"/>
        <v>1316</v>
      </c>
      <c r="D74" s="62">
        <v>775</v>
      </c>
      <c r="E74" s="324">
        <f t="shared" si="19"/>
        <v>58.890577507598785</v>
      </c>
      <c r="F74" s="66">
        <v>541</v>
      </c>
      <c r="G74" s="334">
        <f t="shared" si="20"/>
        <v>41.109422492401215</v>
      </c>
    </row>
    <row r="75" spans="1:7" ht="15">
      <c r="A75" s="540"/>
      <c r="B75" s="285" t="s">
        <v>85</v>
      </c>
      <c r="C75" s="316">
        <f t="shared" si="18"/>
        <v>1384</v>
      </c>
      <c r="D75" s="62">
        <v>862</v>
      </c>
      <c r="E75" s="324">
        <f t="shared" si="19"/>
        <v>62.28323699421965</v>
      </c>
      <c r="F75" s="66">
        <v>522</v>
      </c>
      <c r="G75" s="334">
        <f t="shared" si="20"/>
        <v>37.716763005780344</v>
      </c>
    </row>
    <row r="76" spans="1:7" ht="15">
      <c r="A76" s="540"/>
      <c r="B76" s="285" t="s">
        <v>86</v>
      </c>
      <c r="C76" s="316">
        <f t="shared" si="18"/>
        <v>1155</v>
      </c>
      <c r="D76" s="62">
        <v>710</v>
      </c>
      <c r="E76" s="324">
        <f t="shared" si="19"/>
        <v>61.471861471861466</v>
      </c>
      <c r="F76" s="66">
        <v>445</v>
      </c>
      <c r="G76" s="334">
        <f t="shared" si="20"/>
        <v>38.52813852813853</v>
      </c>
    </row>
    <row r="77" spans="1:7" ht="15">
      <c r="A77" s="540"/>
      <c r="B77" s="285" t="s">
        <v>87</v>
      </c>
      <c r="C77" s="316">
        <f t="shared" si="18"/>
        <v>1210</v>
      </c>
      <c r="D77" s="62">
        <v>703</v>
      </c>
      <c r="E77" s="324">
        <f t="shared" si="19"/>
        <v>58.099173553719005</v>
      </c>
      <c r="F77" s="66">
        <v>507</v>
      </c>
      <c r="G77" s="334">
        <f t="shared" si="20"/>
        <v>41.900826446280995</v>
      </c>
    </row>
    <row r="78" spans="1:7" ht="15">
      <c r="A78" s="540"/>
      <c r="B78" s="285" t="s">
        <v>88</v>
      </c>
      <c r="C78" s="316">
        <f t="shared" si="18"/>
        <v>1238</v>
      </c>
      <c r="D78" s="62">
        <v>710</v>
      </c>
      <c r="E78" s="324">
        <f t="shared" si="19"/>
        <v>57.35056542810986</v>
      </c>
      <c r="F78" s="66">
        <v>528</v>
      </c>
      <c r="G78" s="334">
        <f t="shared" si="20"/>
        <v>42.64943457189014</v>
      </c>
    </row>
    <row r="79" spans="1:7" ht="15">
      <c r="A79" s="540"/>
      <c r="B79" s="285" t="s">
        <v>89</v>
      </c>
      <c r="C79" s="316">
        <f t="shared" si="18"/>
        <v>1230</v>
      </c>
      <c r="D79" s="62">
        <v>715</v>
      </c>
      <c r="E79" s="324">
        <f t="shared" si="19"/>
        <v>58.13008130081301</v>
      </c>
      <c r="F79" s="66">
        <v>515</v>
      </c>
      <c r="G79" s="334">
        <f t="shared" si="20"/>
        <v>41.86991869918699</v>
      </c>
    </row>
    <row r="80" spans="1:7" ht="15">
      <c r="A80" s="540"/>
      <c r="B80" s="285" t="s">
        <v>90</v>
      </c>
      <c r="C80" s="316">
        <f t="shared" si="18"/>
        <v>1182</v>
      </c>
      <c r="D80" s="62">
        <v>660</v>
      </c>
      <c r="E80" s="324">
        <f t="shared" si="19"/>
        <v>55.83756345177665</v>
      </c>
      <c r="F80" s="66">
        <v>522</v>
      </c>
      <c r="G80" s="334">
        <f t="shared" si="20"/>
        <v>44.16243654822335</v>
      </c>
    </row>
    <row r="81" spans="1:7" ht="14.25">
      <c r="A81" s="307"/>
      <c r="B81" s="296" t="s">
        <v>11</v>
      </c>
      <c r="C81" s="319">
        <f>SUM(C71:C80)</f>
        <v>12582</v>
      </c>
      <c r="D81" s="347">
        <f>SUM(D71:D80)</f>
        <v>7479</v>
      </c>
      <c r="E81" s="328">
        <f>D81/C81</f>
        <v>0.5944206008583691</v>
      </c>
      <c r="F81" s="347">
        <f>SUM(F71:F80)</f>
        <v>5103</v>
      </c>
      <c r="G81" s="338">
        <f>F81/C81</f>
        <v>0.4055793991416309</v>
      </c>
    </row>
    <row r="82" spans="1:7" ht="15">
      <c r="A82" s="541" t="s">
        <v>353</v>
      </c>
      <c r="B82" s="283" t="s">
        <v>91</v>
      </c>
      <c r="C82" s="315">
        <f aca="true" t="shared" si="21" ref="C82:C91">SUM(D82,F82)</f>
        <v>1162</v>
      </c>
      <c r="D82" s="60">
        <v>692</v>
      </c>
      <c r="E82" s="326">
        <f aca="true" t="shared" si="22" ref="E82:E91">D82/C82*100</f>
        <v>59.552495697074015</v>
      </c>
      <c r="F82" s="65">
        <v>470</v>
      </c>
      <c r="G82" s="336">
        <f aca="true" t="shared" si="23" ref="G82:G91">F82/C82*100</f>
        <v>40.44750430292599</v>
      </c>
    </row>
    <row r="83" spans="1:7" ht="15">
      <c r="A83" s="542"/>
      <c r="B83" s="285" t="s">
        <v>92</v>
      </c>
      <c r="C83" s="316">
        <f t="shared" si="21"/>
        <v>1313</v>
      </c>
      <c r="D83" s="62">
        <v>713</v>
      </c>
      <c r="E83" s="324">
        <f t="shared" si="22"/>
        <v>54.3031226199543</v>
      </c>
      <c r="F83" s="66">
        <v>600</v>
      </c>
      <c r="G83" s="334">
        <f t="shared" si="23"/>
        <v>45.6968773800457</v>
      </c>
    </row>
    <row r="84" spans="1:7" ht="15">
      <c r="A84" s="542"/>
      <c r="B84" s="285" t="s">
        <v>93</v>
      </c>
      <c r="C84" s="316">
        <f t="shared" si="21"/>
        <v>1406</v>
      </c>
      <c r="D84" s="62">
        <v>775</v>
      </c>
      <c r="E84" s="324">
        <f t="shared" si="22"/>
        <v>55.12091038406828</v>
      </c>
      <c r="F84" s="66">
        <v>631</v>
      </c>
      <c r="G84" s="334">
        <f t="shared" si="23"/>
        <v>44.87908961593172</v>
      </c>
    </row>
    <row r="85" spans="1:7" ht="15">
      <c r="A85" s="542"/>
      <c r="B85" s="285" t="s">
        <v>94</v>
      </c>
      <c r="C85" s="316">
        <f t="shared" si="21"/>
        <v>1331</v>
      </c>
      <c r="D85" s="62">
        <v>756</v>
      </c>
      <c r="E85" s="324">
        <f t="shared" si="22"/>
        <v>56.79939894815927</v>
      </c>
      <c r="F85" s="66">
        <v>575</v>
      </c>
      <c r="G85" s="334">
        <f t="shared" si="23"/>
        <v>43.20060105184072</v>
      </c>
    </row>
    <row r="86" spans="1:7" ht="15">
      <c r="A86" s="542"/>
      <c r="B86" s="285" t="s">
        <v>95</v>
      </c>
      <c r="C86" s="316">
        <f t="shared" si="21"/>
        <v>1330</v>
      </c>
      <c r="D86" s="62">
        <v>746</v>
      </c>
      <c r="E86" s="324">
        <f t="shared" si="22"/>
        <v>56.090225563909776</v>
      </c>
      <c r="F86" s="66">
        <v>584</v>
      </c>
      <c r="G86" s="334">
        <f t="shared" si="23"/>
        <v>43.909774436090224</v>
      </c>
    </row>
    <row r="87" spans="1:7" ht="15">
      <c r="A87" s="542"/>
      <c r="B87" s="285" t="s">
        <v>96</v>
      </c>
      <c r="C87" s="316">
        <f t="shared" si="21"/>
        <v>1292</v>
      </c>
      <c r="D87" s="62">
        <v>716</v>
      </c>
      <c r="E87" s="324">
        <f t="shared" si="22"/>
        <v>55.417956656346746</v>
      </c>
      <c r="F87" s="66">
        <v>576</v>
      </c>
      <c r="G87" s="334">
        <f t="shared" si="23"/>
        <v>44.58204334365325</v>
      </c>
    </row>
    <row r="88" spans="1:7" ht="15">
      <c r="A88" s="542"/>
      <c r="B88" s="285" t="s">
        <v>97</v>
      </c>
      <c r="C88" s="316">
        <f t="shared" si="21"/>
        <v>1348</v>
      </c>
      <c r="D88" s="62">
        <v>730</v>
      </c>
      <c r="E88" s="324">
        <f t="shared" si="22"/>
        <v>54.154302670623146</v>
      </c>
      <c r="F88" s="66">
        <v>618</v>
      </c>
      <c r="G88" s="334">
        <f t="shared" si="23"/>
        <v>45.845697329376854</v>
      </c>
    </row>
    <row r="89" spans="1:7" ht="15">
      <c r="A89" s="542"/>
      <c r="B89" s="285" t="s">
        <v>98</v>
      </c>
      <c r="C89" s="316">
        <f t="shared" si="21"/>
        <v>1396</v>
      </c>
      <c r="D89" s="62">
        <v>756</v>
      </c>
      <c r="E89" s="324">
        <f t="shared" si="22"/>
        <v>54.15472779369628</v>
      </c>
      <c r="F89" s="66">
        <v>640</v>
      </c>
      <c r="G89" s="334">
        <f t="shared" si="23"/>
        <v>45.845272206303726</v>
      </c>
    </row>
    <row r="90" spans="1:7" ht="15">
      <c r="A90" s="542"/>
      <c r="B90" s="285" t="s">
        <v>99</v>
      </c>
      <c r="C90" s="316">
        <f t="shared" si="21"/>
        <v>1441</v>
      </c>
      <c r="D90" s="62">
        <v>775</v>
      </c>
      <c r="E90" s="324">
        <f t="shared" si="22"/>
        <v>53.78209576682858</v>
      </c>
      <c r="F90" s="66">
        <v>666</v>
      </c>
      <c r="G90" s="334">
        <f t="shared" si="23"/>
        <v>46.21790423317141</v>
      </c>
    </row>
    <row r="91" spans="1:7" ht="15">
      <c r="A91" s="542"/>
      <c r="B91" s="285" t="s">
        <v>100</v>
      </c>
      <c r="C91" s="316">
        <f t="shared" si="21"/>
        <v>1465</v>
      </c>
      <c r="D91" s="62">
        <v>736</v>
      </c>
      <c r="E91" s="324">
        <f t="shared" si="22"/>
        <v>50.23890784982935</v>
      </c>
      <c r="F91" s="66">
        <v>729</v>
      </c>
      <c r="G91" s="334">
        <f t="shared" si="23"/>
        <v>49.76109215017065</v>
      </c>
    </row>
    <row r="92" spans="1:7" ht="14.25">
      <c r="A92" s="297"/>
      <c r="B92" s="298" t="s">
        <v>11</v>
      </c>
      <c r="C92" s="320">
        <f>SUM(C82:C91)</f>
        <v>13484</v>
      </c>
      <c r="D92" s="346">
        <f>SUM(D82:D91)</f>
        <v>7395</v>
      </c>
      <c r="E92" s="329">
        <f>D92/C92</f>
        <v>0.5484277662414714</v>
      </c>
      <c r="F92" s="346">
        <f>SUM(F82:F91)</f>
        <v>6089</v>
      </c>
      <c r="G92" s="339">
        <f>F92/C92</f>
        <v>0.4515722337585286</v>
      </c>
    </row>
    <row r="93" spans="1:7" ht="14.25">
      <c r="A93"/>
      <c r="B93"/>
      <c r="C93"/>
      <c r="D93"/>
      <c r="E93"/>
      <c r="F93"/>
      <c r="G93"/>
    </row>
    <row r="94" spans="1:7" ht="15">
      <c r="A94" s="278" t="s">
        <v>346</v>
      </c>
      <c r="B94" s="279" t="s">
        <v>16</v>
      </c>
      <c r="C94" s="314" t="s">
        <v>11</v>
      </c>
      <c r="D94" s="280" t="s">
        <v>7</v>
      </c>
      <c r="E94" s="280" t="s">
        <v>18</v>
      </c>
      <c r="F94" s="281" t="s">
        <v>6</v>
      </c>
      <c r="G94" s="282" t="s">
        <v>18</v>
      </c>
    </row>
    <row r="95" spans="1:7" ht="15" hidden="1">
      <c r="A95" s="299" t="s">
        <v>346</v>
      </c>
      <c r="B95" s="300" t="s">
        <v>16</v>
      </c>
      <c r="C95" s="301" t="s">
        <v>11</v>
      </c>
      <c r="D95" s="302" t="s">
        <v>7</v>
      </c>
      <c r="E95" s="302" t="s">
        <v>18</v>
      </c>
      <c r="F95" s="303" t="s">
        <v>6</v>
      </c>
      <c r="G95" s="304" t="s">
        <v>18</v>
      </c>
    </row>
    <row r="96" spans="1:7" ht="15">
      <c r="A96" s="535" t="s">
        <v>354</v>
      </c>
      <c r="B96" s="283" t="s">
        <v>101</v>
      </c>
      <c r="C96" s="284">
        <f aca="true" t="shared" si="24" ref="C96:C105">SUM(D96,F96)</f>
        <v>1580</v>
      </c>
      <c r="D96" s="60">
        <v>822</v>
      </c>
      <c r="E96" s="291">
        <f aca="true" t="shared" si="25" ref="E96:E105">D96/C96*100</f>
        <v>52.0253164556962</v>
      </c>
      <c r="F96" s="65">
        <v>758</v>
      </c>
      <c r="G96" s="292">
        <f aca="true" t="shared" si="26" ref="G96:G105">F96/C96*100</f>
        <v>47.9746835443038</v>
      </c>
    </row>
    <row r="97" spans="1:7" ht="15">
      <c r="A97" s="536"/>
      <c r="B97" s="285" t="s">
        <v>102</v>
      </c>
      <c r="C97" s="286">
        <f t="shared" si="24"/>
        <v>1755</v>
      </c>
      <c r="D97" s="62">
        <v>845</v>
      </c>
      <c r="E97" s="287">
        <f t="shared" si="25"/>
        <v>48.148148148148145</v>
      </c>
      <c r="F97" s="66">
        <v>910</v>
      </c>
      <c r="G97" s="288">
        <f t="shared" si="26"/>
        <v>51.85185185185185</v>
      </c>
    </row>
    <row r="98" spans="1:7" ht="15">
      <c r="A98" s="536"/>
      <c r="B98" s="285" t="s">
        <v>107</v>
      </c>
      <c r="C98" s="286">
        <f t="shared" si="24"/>
        <v>1880</v>
      </c>
      <c r="D98" s="62">
        <v>918</v>
      </c>
      <c r="E98" s="287">
        <f t="shared" si="25"/>
        <v>48.829787234042556</v>
      </c>
      <c r="F98" s="66">
        <v>962</v>
      </c>
      <c r="G98" s="288">
        <f t="shared" si="26"/>
        <v>51.170212765957444</v>
      </c>
    </row>
    <row r="99" spans="1:7" ht="15">
      <c r="A99" s="536"/>
      <c r="B99" s="285" t="s">
        <v>108</v>
      </c>
      <c r="C99" s="286">
        <f t="shared" si="24"/>
        <v>1795</v>
      </c>
      <c r="D99" s="62">
        <v>840</v>
      </c>
      <c r="E99" s="287">
        <f t="shared" si="25"/>
        <v>46.796657381615596</v>
      </c>
      <c r="F99" s="66">
        <v>955</v>
      </c>
      <c r="G99" s="288">
        <f t="shared" si="26"/>
        <v>53.2033426183844</v>
      </c>
    </row>
    <row r="100" spans="1:7" ht="15">
      <c r="A100" s="536"/>
      <c r="B100" s="285" t="s">
        <v>109</v>
      </c>
      <c r="C100" s="286">
        <f t="shared" si="24"/>
        <v>1813</v>
      </c>
      <c r="D100" s="62">
        <v>831</v>
      </c>
      <c r="E100" s="287">
        <f t="shared" si="25"/>
        <v>45.83563154991727</v>
      </c>
      <c r="F100" s="66">
        <v>982</v>
      </c>
      <c r="G100" s="288">
        <f t="shared" si="26"/>
        <v>54.16436845008273</v>
      </c>
    </row>
    <row r="101" spans="1:7" ht="15">
      <c r="A101" s="536"/>
      <c r="B101" s="285" t="s">
        <v>106</v>
      </c>
      <c r="C101" s="286">
        <f t="shared" si="24"/>
        <v>1880</v>
      </c>
      <c r="D101" s="62">
        <v>896</v>
      </c>
      <c r="E101" s="287">
        <f t="shared" si="25"/>
        <v>47.65957446808511</v>
      </c>
      <c r="F101" s="66">
        <v>984</v>
      </c>
      <c r="G101" s="288">
        <f t="shared" si="26"/>
        <v>52.34042553191489</v>
      </c>
    </row>
    <row r="102" spans="1:7" ht="15">
      <c r="A102" s="536"/>
      <c r="B102" s="285" t="s">
        <v>111</v>
      </c>
      <c r="C102" s="286">
        <f t="shared" si="24"/>
        <v>1922</v>
      </c>
      <c r="D102" s="62">
        <v>935</v>
      </c>
      <c r="E102" s="287">
        <f t="shared" si="25"/>
        <v>48.647242455775235</v>
      </c>
      <c r="F102" s="66">
        <v>987</v>
      </c>
      <c r="G102" s="288">
        <f t="shared" si="26"/>
        <v>51.35275754422477</v>
      </c>
    </row>
    <row r="103" spans="1:7" ht="15">
      <c r="A103" s="536"/>
      <c r="B103" s="285" t="s">
        <v>112</v>
      </c>
      <c r="C103" s="286">
        <f t="shared" si="24"/>
        <v>1949</v>
      </c>
      <c r="D103" s="62">
        <v>898</v>
      </c>
      <c r="E103" s="287">
        <f t="shared" si="25"/>
        <v>46.07491021036429</v>
      </c>
      <c r="F103" s="66">
        <v>1051</v>
      </c>
      <c r="G103" s="288">
        <f t="shared" si="26"/>
        <v>53.925089789635706</v>
      </c>
    </row>
    <row r="104" spans="1:7" ht="15">
      <c r="A104" s="536"/>
      <c r="B104" s="285" t="s">
        <v>110</v>
      </c>
      <c r="C104" s="286">
        <f t="shared" si="24"/>
        <v>1969</v>
      </c>
      <c r="D104" s="62">
        <v>943</v>
      </c>
      <c r="E104" s="287">
        <f t="shared" si="25"/>
        <v>47.892331132554595</v>
      </c>
      <c r="F104" s="66">
        <v>1026</v>
      </c>
      <c r="G104" s="288">
        <f t="shared" si="26"/>
        <v>52.1076688674454</v>
      </c>
    </row>
    <row r="105" spans="1:7" ht="15">
      <c r="A105" s="536"/>
      <c r="B105" s="285" t="s">
        <v>113</v>
      </c>
      <c r="C105" s="286">
        <f t="shared" si="24"/>
        <v>1788</v>
      </c>
      <c r="D105" s="62">
        <v>878</v>
      </c>
      <c r="E105" s="287">
        <f t="shared" si="25"/>
        <v>49.10514541387025</v>
      </c>
      <c r="F105" s="66">
        <v>910</v>
      </c>
      <c r="G105" s="288">
        <f t="shared" si="26"/>
        <v>50.89485458612975</v>
      </c>
    </row>
    <row r="106" spans="1:7" ht="14.25">
      <c r="A106" s="305"/>
      <c r="B106" s="290" t="s">
        <v>11</v>
      </c>
      <c r="C106" s="344">
        <f>SUM(C96:C105)</f>
        <v>18331</v>
      </c>
      <c r="D106" s="345">
        <f>SUM(D96:D105)</f>
        <v>8806</v>
      </c>
      <c r="E106" s="331">
        <f>D106/C106</f>
        <v>0.48038841307075447</v>
      </c>
      <c r="F106" s="345">
        <f>SUM(F96:F105)</f>
        <v>9525</v>
      </c>
      <c r="G106" s="341">
        <f>F106/C106</f>
        <v>0.5196115869292456</v>
      </c>
    </row>
    <row r="107" spans="1:7" ht="15">
      <c r="A107" s="537" t="s">
        <v>355</v>
      </c>
      <c r="B107" s="283" t="s">
        <v>114</v>
      </c>
      <c r="C107" s="284">
        <f>SUM(D107,F107)</f>
        <v>1565</v>
      </c>
      <c r="D107" s="60">
        <v>707</v>
      </c>
      <c r="E107" s="291">
        <f>D107/C107*100</f>
        <v>45.17571884984026</v>
      </c>
      <c r="F107" s="61">
        <v>858</v>
      </c>
      <c r="G107" s="292">
        <f>F107/C107*100</f>
        <v>54.82428115015975</v>
      </c>
    </row>
    <row r="108" spans="1:7" ht="15">
      <c r="A108" s="538"/>
      <c r="B108" s="285" t="s">
        <v>116</v>
      </c>
      <c r="C108" s="286">
        <f>SUM(D108,F108)</f>
        <v>1727</v>
      </c>
      <c r="D108" s="62">
        <v>806</v>
      </c>
      <c r="E108" s="287">
        <f>D108/C108*100</f>
        <v>46.670526925303996</v>
      </c>
      <c r="F108" s="63">
        <v>921</v>
      </c>
      <c r="G108" s="288">
        <f>F108/C108*100</f>
        <v>53.32947307469601</v>
      </c>
    </row>
    <row r="109" spans="1:7" ht="15">
      <c r="A109" s="538"/>
      <c r="B109" s="285" t="s">
        <v>117</v>
      </c>
      <c r="C109" s="286">
        <f aca="true" t="shared" si="27" ref="C109:C116">SUM(D109,F109)</f>
        <v>1737</v>
      </c>
      <c r="D109" s="62">
        <v>837</v>
      </c>
      <c r="E109" s="287">
        <f aca="true" t="shared" si="28" ref="E109:E116">D109/C109*100</f>
        <v>48.18652849740933</v>
      </c>
      <c r="F109" s="63">
        <v>900</v>
      </c>
      <c r="G109" s="288">
        <f aca="true" t="shared" si="29" ref="G109:G116">F109/C109*100</f>
        <v>51.813471502590666</v>
      </c>
    </row>
    <row r="110" spans="1:7" ht="15">
      <c r="A110" s="538"/>
      <c r="B110" s="285" t="s">
        <v>118</v>
      </c>
      <c r="C110" s="286">
        <f t="shared" si="27"/>
        <v>1680</v>
      </c>
      <c r="D110" s="62">
        <v>799</v>
      </c>
      <c r="E110" s="287">
        <f t="shared" si="28"/>
        <v>47.55952380952381</v>
      </c>
      <c r="F110" s="63">
        <v>881</v>
      </c>
      <c r="G110" s="288">
        <f t="shared" si="29"/>
        <v>52.44047619047619</v>
      </c>
    </row>
    <row r="111" spans="1:7" ht="15">
      <c r="A111" s="538"/>
      <c r="B111" s="285" t="s">
        <v>119</v>
      </c>
      <c r="C111" s="286">
        <f t="shared" si="27"/>
        <v>1718</v>
      </c>
      <c r="D111" s="64">
        <v>824</v>
      </c>
      <c r="E111" s="287">
        <f t="shared" si="28"/>
        <v>47.962747380675204</v>
      </c>
      <c r="F111" s="63">
        <v>894</v>
      </c>
      <c r="G111" s="288">
        <f t="shared" si="29"/>
        <v>52.03725261932479</v>
      </c>
    </row>
    <row r="112" spans="1:7" ht="15">
      <c r="A112" s="538"/>
      <c r="B112" s="285" t="s">
        <v>120</v>
      </c>
      <c r="C112" s="286">
        <f t="shared" si="27"/>
        <v>1813</v>
      </c>
      <c r="D112" s="64">
        <v>935</v>
      </c>
      <c r="E112" s="287">
        <f t="shared" si="28"/>
        <v>51.571980143408716</v>
      </c>
      <c r="F112" s="63">
        <v>878</v>
      </c>
      <c r="G112" s="288">
        <f t="shared" si="29"/>
        <v>48.428019856591284</v>
      </c>
    </row>
    <row r="113" spans="1:7" ht="15">
      <c r="A113" s="538"/>
      <c r="B113" s="285" t="s">
        <v>121</v>
      </c>
      <c r="C113" s="286">
        <f t="shared" si="27"/>
        <v>1592</v>
      </c>
      <c r="D113" s="64">
        <v>770</v>
      </c>
      <c r="E113" s="287">
        <f t="shared" si="28"/>
        <v>48.366834170854275</v>
      </c>
      <c r="F113" s="63">
        <v>822</v>
      </c>
      <c r="G113" s="288">
        <f t="shared" si="29"/>
        <v>51.63316582914573</v>
      </c>
    </row>
    <row r="114" spans="1:7" ht="15">
      <c r="A114" s="538"/>
      <c r="B114" s="285" t="s">
        <v>122</v>
      </c>
      <c r="C114" s="286">
        <f t="shared" si="27"/>
        <v>1996</v>
      </c>
      <c r="D114" s="64">
        <v>961</v>
      </c>
      <c r="E114" s="287">
        <f t="shared" si="28"/>
        <v>48.14629258517034</v>
      </c>
      <c r="F114" s="63">
        <v>1035</v>
      </c>
      <c r="G114" s="288">
        <f t="shared" si="29"/>
        <v>51.853707414829664</v>
      </c>
    </row>
    <row r="115" spans="1:7" ht="15">
      <c r="A115" s="538"/>
      <c r="B115" s="285" t="s">
        <v>302</v>
      </c>
      <c r="C115" s="286">
        <f t="shared" si="27"/>
        <v>1901</v>
      </c>
      <c r="D115" s="64">
        <v>920</v>
      </c>
      <c r="E115" s="287">
        <f t="shared" si="28"/>
        <v>48.3955812730142</v>
      </c>
      <c r="F115" s="63">
        <v>981</v>
      </c>
      <c r="G115" s="288">
        <f t="shared" si="29"/>
        <v>51.6044187269858</v>
      </c>
    </row>
    <row r="116" spans="1:7" ht="15">
      <c r="A116" s="538"/>
      <c r="B116" s="285" t="s">
        <v>324</v>
      </c>
      <c r="C116" s="286">
        <f t="shared" si="27"/>
        <v>1853</v>
      </c>
      <c r="D116" s="349">
        <f>GÉNERO!D14</f>
        <v>920</v>
      </c>
      <c r="E116" s="287">
        <f t="shared" si="28"/>
        <v>49.649217485159205</v>
      </c>
      <c r="F116" s="348">
        <f>GÉNERO!C14</f>
        <v>933</v>
      </c>
      <c r="G116" s="288">
        <f t="shared" si="29"/>
        <v>50.350782514840795</v>
      </c>
    </row>
    <row r="117" spans="1:7" ht="14.25">
      <c r="A117" s="306"/>
      <c r="B117" s="294" t="s">
        <v>11</v>
      </c>
      <c r="C117" s="342">
        <f>SUM(C107:C116)</f>
        <v>17582</v>
      </c>
      <c r="D117" s="343">
        <f>SUM(D107:D116)</f>
        <v>8479</v>
      </c>
      <c r="E117" s="327">
        <f>D117/C117</f>
        <v>0.4822545785462405</v>
      </c>
      <c r="F117" s="343">
        <f>SUM(F107:F116)</f>
        <v>9103</v>
      </c>
      <c r="G117" s="337">
        <f>F117/C117</f>
        <v>0.5177454214537596</v>
      </c>
    </row>
    <row r="118" spans="2:7" ht="14.25">
      <c r="B118" s="101"/>
      <c r="C118" s="308"/>
      <c r="D118" s="308"/>
      <c r="E118" s="308"/>
      <c r="F118" s="308"/>
      <c r="G118" s="308"/>
    </row>
    <row r="119" spans="2:7" ht="15.75" thickBot="1">
      <c r="B119" s="393" t="s">
        <v>11</v>
      </c>
      <c r="C119" s="355">
        <f>C117+C106+C92+C81+C70+C59+C46+C35+C24+C13</f>
        <v>76204</v>
      </c>
      <c r="D119" s="424">
        <f>D117+D106+D92+D81+D70+D59+D46+D35+D24+D13</f>
        <v>43439</v>
      </c>
      <c r="E119" s="455">
        <f>D119/C119</f>
        <v>0.5700356936643746</v>
      </c>
      <c r="F119" s="425">
        <f>F117+F106+F92+F81+F70+F59+F46+F35+F24+F13</f>
        <v>32765</v>
      </c>
      <c r="G119" s="456">
        <f>F119/C119</f>
        <v>0.42996430633562543</v>
      </c>
    </row>
    <row r="120" spans="1:7" s="236" customFormat="1" ht="15" thickTop="1">
      <c r="A120" s="235"/>
      <c r="B120" s="235"/>
      <c r="C120" s="309"/>
      <c r="D120" s="310"/>
      <c r="G120" s="311"/>
    </row>
    <row r="121" spans="1:7" s="236" customFormat="1" ht="14.25">
      <c r="A121" s="235"/>
      <c r="B121" s="235"/>
      <c r="C121" s="309"/>
      <c r="D121" s="310"/>
      <c r="G121" s="311"/>
    </row>
    <row r="122" spans="1:7" s="236" customFormat="1" ht="14.25">
      <c r="A122" s="235"/>
      <c r="B122" s="235"/>
      <c r="C122" s="309"/>
      <c r="D122" s="310"/>
      <c r="G122" s="311"/>
    </row>
    <row r="123" spans="1:7" s="236" customFormat="1" ht="14.25">
      <c r="A123" s="235"/>
      <c r="B123" s="235"/>
      <c r="C123" s="309"/>
      <c r="D123" s="310"/>
      <c r="G123" s="311"/>
    </row>
    <row r="124" spans="1:7" s="236" customFormat="1" ht="14.25">
      <c r="A124" s="235"/>
      <c r="B124" s="235"/>
      <c r="C124" s="309"/>
      <c r="D124" s="310"/>
      <c r="G124" s="311"/>
    </row>
    <row r="125" spans="1:7" s="236" customFormat="1" ht="14.25">
      <c r="A125" s="235"/>
      <c r="B125" s="312"/>
      <c r="C125" s="309"/>
      <c r="D125" s="310"/>
      <c r="G125" s="311"/>
    </row>
    <row r="126" spans="1:7" s="236" customFormat="1" ht="14.25">
      <c r="A126" s="235"/>
      <c r="B126" s="312"/>
      <c r="C126" s="309"/>
      <c r="D126" s="310"/>
      <c r="G126" s="311"/>
    </row>
    <row r="127" spans="1:5" s="236" customFormat="1" ht="14.25">
      <c r="A127" s="235"/>
      <c r="B127" s="235"/>
      <c r="C127" s="309"/>
      <c r="D127" s="313"/>
      <c r="E127" s="313"/>
    </row>
    <row r="128" spans="1:5" s="236" customFormat="1" ht="14.25">
      <c r="A128" s="235"/>
      <c r="B128" s="235"/>
      <c r="C128" s="309"/>
      <c r="D128" s="313"/>
      <c r="E128" s="313"/>
    </row>
    <row r="129" spans="1:3" s="236" customFormat="1" ht="14.25">
      <c r="A129" s="235"/>
      <c r="B129" s="235"/>
      <c r="C129" s="309"/>
    </row>
    <row r="130" spans="1:3" s="236" customFormat="1" ht="14.25">
      <c r="A130" s="235"/>
      <c r="B130" s="235"/>
      <c r="C130" s="309"/>
    </row>
    <row r="131" spans="1:3" s="236" customFormat="1" ht="14.25">
      <c r="A131" s="235"/>
      <c r="B131" s="235"/>
      <c r="C131" s="309"/>
    </row>
    <row r="132" spans="1:3" s="236" customFormat="1" ht="14.25">
      <c r="A132" s="235"/>
      <c r="B132" s="235"/>
      <c r="C132" s="309"/>
    </row>
    <row r="133" spans="1:3" s="236" customFormat="1" ht="14.25">
      <c r="A133" s="235"/>
      <c r="B133" s="235"/>
      <c r="C133" s="309"/>
    </row>
    <row r="134" spans="1:3" s="236" customFormat="1" ht="14.25">
      <c r="A134" s="235"/>
      <c r="B134" s="235"/>
      <c r="C134" s="309"/>
    </row>
    <row r="135" spans="1:3" s="236" customFormat="1" ht="14.25">
      <c r="A135" s="235"/>
      <c r="B135" s="235"/>
      <c r="C135" s="309"/>
    </row>
    <row r="136" spans="1:3" s="236" customFormat="1" ht="14.25">
      <c r="A136" s="235"/>
      <c r="B136" s="235"/>
      <c r="C136" s="309"/>
    </row>
    <row r="137" spans="1:3" s="236" customFormat="1" ht="14.25">
      <c r="A137" s="235"/>
      <c r="B137" s="235"/>
      <c r="C137" s="309"/>
    </row>
    <row r="138" spans="1:3" s="236" customFormat="1" ht="14.25">
      <c r="A138" s="235"/>
      <c r="B138" s="235"/>
      <c r="C138" s="309"/>
    </row>
    <row r="139" spans="1:3" s="236" customFormat="1" ht="14.25">
      <c r="A139" s="235"/>
      <c r="B139" s="235"/>
      <c r="C139" s="309"/>
    </row>
    <row r="140" spans="1:3" s="236" customFormat="1" ht="14.25">
      <c r="A140" s="235"/>
      <c r="B140" s="235"/>
      <c r="C140" s="309"/>
    </row>
    <row r="141" spans="1:3" s="236" customFormat="1" ht="14.25">
      <c r="A141" s="235"/>
      <c r="B141" s="235"/>
      <c r="C141" s="309"/>
    </row>
    <row r="142" spans="1:3" s="236" customFormat="1" ht="14.25">
      <c r="A142" s="235"/>
      <c r="B142" s="235"/>
      <c r="C142" s="309"/>
    </row>
    <row r="143" spans="1:3" s="236" customFormat="1" ht="14.25">
      <c r="A143" s="235"/>
      <c r="B143" s="235"/>
      <c r="C143" s="309"/>
    </row>
    <row r="144" spans="1:3" s="236" customFormat="1" ht="14.25">
      <c r="A144" s="235"/>
      <c r="B144" s="235"/>
      <c r="C144" s="309"/>
    </row>
    <row r="145" spans="1:3" s="236" customFormat="1" ht="14.25">
      <c r="A145" s="235"/>
      <c r="B145" s="235"/>
      <c r="C145" s="309"/>
    </row>
    <row r="146" spans="1:3" s="236" customFormat="1" ht="14.25">
      <c r="A146" s="235"/>
      <c r="B146" s="235"/>
      <c r="C146" s="309"/>
    </row>
    <row r="147" spans="1:3" s="236" customFormat="1" ht="14.25">
      <c r="A147" s="235"/>
      <c r="B147" s="235"/>
      <c r="C147" s="309"/>
    </row>
    <row r="148" spans="1:3" s="236" customFormat="1" ht="14.25">
      <c r="A148" s="235"/>
      <c r="B148" s="235"/>
      <c r="C148" s="309"/>
    </row>
    <row r="149" spans="1:3" s="236" customFormat="1" ht="14.25">
      <c r="A149" s="235"/>
      <c r="B149" s="235"/>
      <c r="C149" s="309"/>
    </row>
    <row r="150" spans="1:3" s="236" customFormat="1" ht="14.25">
      <c r="A150" s="235"/>
      <c r="B150" s="235"/>
      <c r="C150" s="309"/>
    </row>
    <row r="151" spans="1:3" s="236" customFormat="1" ht="14.25">
      <c r="A151" s="235"/>
      <c r="B151" s="235"/>
      <c r="C151" s="309"/>
    </row>
    <row r="152" spans="1:3" s="236" customFormat="1" ht="14.25">
      <c r="A152" s="235"/>
      <c r="B152" s="235"/>
      <c r="C152" s="309"/>
    </row>
    <row r="153" spans="1:3" s="236" customFormat="1" ht="14.25">
      <c r="A153" s="235"/>
      <c r="B153" s="235"/>
      <c r="C153" s="309"/>
    </row>
    <row r="154" spans="1:3" s="236" customFormat="1" ht="14.25">
      <c r="A154" s="235"/>
      <c r="B154" s="235"/>
      <c r="C154" s="309"/>
    </row>
    <row r="155" spans="1:3" s="236" customFormat="1" ht="14.25">
      <c r="A155" s="235"/>
      <c r="B155" s="235"/>
      <c r="C155" s="309"/>
    </row>
    <row r="156" spans="1:3" s="236" customFormat="1" ht="14.25">
      <c r="A156" s="235"/>
      <c r="B156" s="235"/>
      <c r="C156" s="309"/>
    </row>
    <row r="157" spans="1:3" s="236" customFormat="1" ht="14.25">
      <c r="A157" s="235"/>
      <c r="B157" s="235"/>
      <c r="C157" s="309"/>
    </row>
    <row r="158" spans="1:3" s="236" customFormat="1" ht="14.25">
      <c r="A158" s="235"/>
      <c r="B158" s="235"/>
      <c r="C158" s="309"/>
    </row>
    <row r="159" spans="1:3" s="236" customFormat="1" ht="14.25">
      <c r="A159" s="235"/>
      <c r="B159" s="235"/>
      <c r="C159" s="309"/>
    </row>
    <row r="160" spans="1:3" s="236" customFormat="1" ht="15">
      <c r="A160" s="235"/>
      <c r="B160" s="235"/>
      <c r="C160" s="309"/>
    </row>
    <row r="161" spans="1:3" s="236" customFormat="1" ht="15">
      <c r="A161" s="235"/>
      <c r="B161" s="235"/>
      <c r="C161" s="309"/>
    </row>
    <row r="162" spans="1:3" s="236" customFormat="1" ht="15">
      <c r="A162" s="235"/>
      <c r="B162" s="235"/>
      <c r="C162" s="309"/>
    </row>
    <row r="163" spans="1:3" s="236" customFormat="1" ht="15">
      <c r="A163" s="235"/>
      <c r="B163" s="235"/>
      <c r="C163" s="309"/>
    </row>
    <row r="164" spans="1:5" s="236" customFormat="1" ht="15">
      <c r="A164" s="235"/>
      <c r="B164" s="235"/>
      <c r="C164" s="309"/>
      <c r="E164" s="464" t="s">
        <v>384</v>
      </c>
    </row>
    <row r="165" spans="1:5" s="236" customFormat="1" ht="15">
      <c r="A165" s="235"/>
      <c r="B165" s="235"/>
      <c r="C165" s="309"/>
      <c r="E165" s="464" t="s">
        <v>385</v>
      </c>
    </row>
    <row r="166" spans="1:3" s="236" customFormat="1" ht="15">
      <c r="A166" s="235"/>
      <c r="B166" s="235"/>
      <c r="C166" s="309"/>
    </row>
    <row r="167" spans="1:3" s="236" customFormat="1" ht="15">
      <c r="A167" s="235"/>
      <c r="B167" s="235"/>
      <c r="C167" s="309"/>
    </row>
    <row r="168" spans="1:3" s="236" customFormat="1" ht="15">
      <c r="A168" s="235"/>
      <c r="B168" s="235"/>
      <c r="C168" s="309"/>
    </row>
    <row r="169" spans="1:3" s="236" customFormat="1" ht="14.25">
      <c r="A169" s="235"/>
      <c r="B169" s="235"/>
      <c r="C169" s="309"/>
    </row>
    <row r="170" spans="1:3" s="236" customFormat="1" ht="14.25">
      <c r="A170" s="235"/>
      <c r="B170" s="235"/>
      <c r="C170" s="309"/>
    </row>
    <row r="171" spans="1:3" s="236" customFormat="1" ht="14.25">
      <c r="A171" s="235"/>
      <c r="B171" s="235"/>
      <c r="C171" s="309"/>
    </row>
    <row r="172" spans="1:3" s="236" customFormat="1" ht="14.25">
      <c r="A172" s="235"/>
      <c r="B172" s="235"/>
      <c r="C172" s="309"/>
    </row>
    <row r="173" spans="1:3" s="236" customFormat="1" ht="14.25">
      <c r="A173" s="235"/>
      <c r="B173" s="235"/>
      <c r="C173" s="309"/>
    </row>
    <row r="174" spans="1:3" s="236" customFormat="1" ht="14.25">
      <c r="A174" s="235"/>
      <c r="B174" s="235"/>
      <c r="C174" s="309"/>
    </row>
    <row r="175" spans="1:3" s="236" customFormat="1" ht="14.25">
      <c r="A175" s="235"/>
      <c r="B175" s="235"/>
      <c r="C175" s="309"/>
    </row>
    <row r="176" spans="1:3" s="236" customFormat="1" ht="14.25">
      <c r="A176" s="235"/>
      <c r="B176" s="235"/>
      <c r="C176" s="309"/>
    </row>
    <row r="177" spans="1:3" s="236" customFormat="1" ht="14.25">
      <c r="A177" s="235"/>
      <c r="B177" s="235"/>
      <c r="C177" s="309"/>
    </row>
    <row r="178" spans="1:3" s="236" customFormat="1" ht="14.25">
      <c r="A178" s="235"/>
      <c r="B178" s="235"/>
      <c r="C178" s="309"/>
    </row>
    <row r="179" spans="1:3" s="236" customFormat="1" ht="14.25">
      <c r="A179" s="235"/>
      <c r="B179" s="235"/>
      <c r="C179" s="309"/>
    </row>
    <row r="180" spans="1:3" s="236" customFormat="1" ht="14.25">
      <c r="A180" s="235"/>
      <c r="B180" s="235"/>
      <c r="C180" s="309"/>
    </row>
    <row r="181" spans="1:3" s="236" customFormat="1" ht="14.25">
      <c r="A181" s="235"/>
      <c r="B181" s="235"/>
      <c r="C181" s="309"/>
    </row>
    <row r="182" spans="1:3" s="236" customFormat="1" ht="14.25">
      <c r="A182" s="235"/>
      <c r="B182" s="235"/>
      <c r="C182" s="309"/>
    </row>
    <row r="183" spans="1:3" s="236" customFormat="1" ht="14.25">
      <c r="A183" s="235"/>
      <c r="B183" s="235"/>
      <c r="C183" s="309"/>
    </row>
    <row r="184" spans="1:3" s="236" customFormat="1" ht="14.25">
      <c r="A184" s="235"/>
      <c r="B184" s="235"/>
      <c r="C184" s="309"/>
    </row>
    <row r="185" spans="1:3" s="236" customFormat="1" ht="14.25">
      <c r="A185" s="235"/>
      <c r="B185" s="235"/>
      <c r="C185" s="309"/>
    </row>
    <row r="186" spans="1:3" s="236" customFormat="1" ht="14.25">
      <c r="A186" s="235"/>
      <c r="B186" s="235"/>
      <c r="C186" s="309"/>
    </row>
    <row r="187" spans="1:3" s="236" customFormat="1" ht="14.25">
      <c r="A187" s="235"/>
      <c r="B187" s="235"/>
      <c r="C187" s="309"/>
    </row>
    <row r="188" spans="1:3" s="236" customFormat="1" ht="14.25">
      <c r="A188" s="235"/>
      <c r="B188" s="235"/>
      <c r="C188" s="309"/>
    </row>
    <row r="189" spans="1:3" s="236" customFormat="1" ht="14.25">
      <c r="A189" s="235"/>
      <c r="B189" s="235"/>
      <c r="C189" s="309"/>
    </row>
    <row r="190" spans="1:3" s="236" customFormat="1" ht="14.25">
      <c r="A190" s="235"/>
      <c r="B190" s="235"/>
      <c r="C190" s="309"/>
    </row>
    <row r="191" spans="1:3" s="236" customFormat="1" ht="14.25">
      <c r="A191" s="235"/>
      <c r="B191" s="235"/>
      <c r="C191" s="309"/>
    </row>
    <row r="192" spans="1:3" s="236" customFormat="1" ht="14.25">
      <c r="A192" s="235"/>
      <c r="B192" s="235"/>
      <c r="C192" s="309"/>
    </row>
    <row r="193" spans="1:3" s="236" customFormat="1" ht="14.25">
      <c r="A193" s="235"/>
      <c r="B193" s="235"/>
      <c r="C193" s="309"/>
    </row>
    <row r="194" spans="1:3" s="236" customFormat="1" ht="14.25">
      <c r="A194" s="235"/>
      <c r="B194" s="235"/>
      <c r="C194" s="309"/>
    </row>
    <row r="195" spans="1:3" s="236" customFormat="1" ht="14.25">
      <c r="A195" s="235"/>
      <c r="B195" s="235"/>
      <c r="C195" s="309"/>
    </row>
    <row r="196" spans="1:3" s="236" customFormat="1" ht="14.25">
      <c r="A196" s="235"/>
      <c r="B196" s="235"/>
      <c r="C196" s="309"/>
    </row>
    <row r="197" spans="1:3" s="236" customFormat="1" ht="14.25">
      <c r="A197" s="235"/>
      <c r="B197" s="235"/>
      <c r="C197" s="309"/>
    </row>
    <row r="198" spans="1:3" s="236" customFormat="1" ht="14.25">
      <c r="A198" s="235"/>
      <c r="B198" s="235"/>
      <c r="C198" s="309"/>
    </row>
    <row r="199" spans="1:3" s="236" customFormat="1" ht="14.25">
      <c r="A199" s="235"/>
      <c r="B199" s="235"/>
      <c r="C199" s="309"/>
    </row>
    <row r="200" spans="1:3" s="236" customFormat="1" ht="14.25">
      <c r="A200" s="235"/>
      <c r="B200" s="235"/>
      <c r="C200" s="309"/>
    </row>
    <row r="201" spans="1:3" s="236" customFormat="1" ht="14.25">
      <c r="A201" s="235"/>
      <c r="B201" s="235"/>
      <c r="C201" s="309"/>
    </row>
    <row r="202" spans="1:3" s="236" customFormat="1" ht="14.25">
      <c r="A202" s="235"/>
      <c r="B202" s="235"/>
      <c r="C202" s="309"/>
    </row>
    <row r="203" spans="1:3" s="236" customFormat="1" ht="14.25">
      <c r="A203" s="235"/>
      <c r="B203" s="235"/>
      <c r="C203" s="309"/>
    </row>
    <row r="204" spans="1:3" s="236" customFormat="1" ht="14.25">
      <c r="A204" s="235"/>
      <c r="B204" s="235"/>
      <c r="C204" s="309"/>
    </row>
    <row r="205" spans="1:3" s="236" customFormat="1" ht="14.25">
      <c r="A205" s="235"/>
      <c r="B205" s="235"/>
      <c r="C205" s="309"/>
    </row>
    <row r="206" spans="1:3" s="236" customFormat="1" ht="14.25">
      <c r="A206" s="235"/>
      <c r="B206" s="235"/>
      <c r="C206" s="309"/>
    </row>
    <row r="207" spans="1:3" s="236" customFormat="1" ht="14.25">
      <c r="A207" s="235"/>
      <c r="B207" s="235"/>
      <c r="C207" s="309"/>
    </row>
    <row r="208" spans="1:3" s="236" customFormat="1" ht="14.25">
      <c r="A208" s="235"/>
      <c r="B208" s="235"/>
      <c r="C208" s="309"/>
    </row>
    <row r="209" spans="1:3" s="236" customFormat="1" ht="14.25">
      <c r="A209" s="235"/>
      <c r="B209" s="235"/>
      <c r="C209" s="309"/>
    </row>
    <row r="210" spans="1:3" s="236" customFormat="1" ht="14.25">
      <c r="A210" s="235"/>
      <c r="B210" s="235"/>
      <c r="C210" s="309"/>
    </row>
    <row r="211" spans="1:3" s="236" customFormat="1" ht="14.25">
      <c r="A211" s="235"/>
      <c r="B211" s="235"/>
      <c r="C211" s="309"/>
    </row>
    <row r="212" spans="1:3" s="236" customFormat="1" ht="14.25">
      <c r="A212" s="235"/>
      <c r="B212" s="235"/>
      <c r="C212" s="309"/>
    </row>
    <row r="213" spans="1:3" s="236" customFormat="1" ht="14.25">
      <c r="A213" s="235"/>
      <c r="B213" s="235"/>
      <c r="C213" s="309"/>
    </row>
    <row r="214" spans="1:3" s="236" customFormat="1" ht="14.25">
      <c r="A214" s="235"/>
      <c r="B214" s="235"/>
      <c r="C214" s="309"/>
    </row>
    <row r="215" spans="1:3" s="236" customFormat="1" ht="14.25">
      <c r="A215" s="235"/>
      <c r="B215" s="235"/>
      <c r="C215" s="309"/>
    </row>
    <row r="216" spans="1:3" s="236" customFormat="1" ht="14.25">
      <c r="A216" s="235"/>
      <c r="B216" s="235"/>
      <c r="C216" s="309"/>
    </row>
    <row r="217" spans="1:3" s="236" customFormat="1" ht="14.25">
      <c r="A217" s="235"/>
      <c r="B217" s="235"/>
      <c r="C217" s="309"/>
    </row>
    <row r="218" spans="1:3" s="236" customFormat="1" ht="14.25">
      <c r="A218" s="235"/>
      <c r="B218" s="235"/>
      <c r="C218" s="309"/>
    </row>
    <row r="219" spans="1:3" s="236" customFormat="1" ht="14.25">
      <c r="A219" s="235"/>
      <c r="B219" s="235"/>
      <c r="C219" s="309"/>
    </row>
    <row r="220" spans="1:3" s="236" customFormat="1" ht="14.25">
      <c r="A220" s="235"/>
      <c r="B220" s="235"/>
      <c r="C220" s="309"/>
    </row>
    <row r="221" spans="1:3" s="236" customFormat="1" ht="14.25">
      <c r="A221" s="235"/>
      <c r="B221" s="235"/>
      <c r="C221" s="309"/>
    </row>
    <row r="222" spans="1:3" s="236" customFormat="1" ht="14.25">
      <c r="A222" s="235"/>
      <c r="B222" s="235"/>
      <c r="C222" s="309"/>
    </row>
    <row r="223" spans="1:3" s="236" customFormat="1" ht="14.25">
      <c r="A223" s="235"/>
      <c r="B223" s="235"/>
      <c r="C223" s="309"/>
    </row>
    <row r="224" spans="1:3" s="236" customFormat="1" ht="14.25">
      <c r="A224" s="235"/>
      <c r="B224" s="235"/>
      <c r="C224" s="309"/>
    </row>
    <row r="225" spans="1:3" s="236" customFormat="1" ht="14.25">
      <c r="A225" s="235"/>
      <c r="B225" s="235"/>
      <c r="C225" s="309"/>
    </row>
    <row r="226" spans="1:3" s="236" customFormat="1" ht="14.25">
      <c r="A226" s="235"/>
      <c r="B226" s="235"/>
      <c r="C226" s="309"/>
    </row>
    <row r="227" spans="1:3" s="236" customFormat="1" ht="14.25">
      <c r="A227" s="235"/>
      <c r="B227" s="235"/>
      <c r="C227" s="309"/>
    </row>
    <row r="228" spans="1:3" s="236" customFormat="1" ht="14.25">
      <c r="A228" s="235"/>
      <c r="B228" s="235"/>
      <c r="C228" s="309"/>
    </row>
    <row r="229" spans="1:3" s="236" customFormat="1" ht="14.25">
      <c r="A229" s="235"/>
      <c r="B229" s="235"/>
      <c r="C229" s="309"/>
    </row>
    <row r="230" spans="1:3" s="236" customFormat="1" ht="14.25">
      <c r="A230" s="235"/>
      <c r="B230" s="235"/>
      <c r="C230" s="309"/>
    </row>
    <row r="231" spans="1:3" s="236" customFormat="1" ht="14.25">
      <c r="A231" s="235"/>
      <c r="B231" s="235"/>
      <c r="C231" s="309"/>
    </row>
    <row r="232" spans="1:3" s="236" customFormat="1" ht="14.25">
      <c r="A232" s="235"/>
      <c r="B232" s="235"/>
      <c r="C232" s="309"/>
    </row>
    <row r="233" spans="1:3" s="236" customFormat="1" ht="14.25">
      <c r="A233" s="235"/>
      <c r="B233" s="235"/>
      <c r="C233" s="309"/>
    </row>
    <row r="234" spans="1:3" s="236" customFormat="1" ht="14.25">
      <c r="A234" s="235"/>
      <c r="B234" s="235"/>
      <c r="C234" s="309"/>
    </row>
    <row r="235" spans="1:3" s="236" customFormat="1" ht="14.25">
      <c r="A235" s="235"/>
      <c r="B235" s="235"/>
      <c r="C235" s="309"/>
    </row>
    <row r="236" spans="1:3" s="236" customFormat="1" ht="14.25">
      <c r="A236" s="235"/>
      <c r="B236" s="235"/>
      <c r="C236" s="309"/>
    </row>
    <row r="237" spans="1:3" s="236" customFormat="1" ht="14.25">
      <c r="A237" s="235"/>
      <c r="B237" s="235"/>
      <c r="C237" s="309"/>
    </row>
    <row r="238" spans="1:3" s="236" customFormat="1" ht="14.25">
      <c r="A238" s="235"/>
      <c r="B238" s="235"/>
      <c r="C238" s="309"/>
    </row>
    <row r="239" spans="1:3" s="236" customFormat="1" ht="14.25">
      <c r="A239" s="235"/>
      <c r="B239" s="235"/>
      <c r="C239" s="309"/>
    </row>
    <row r="240" spans="1:3" s="236" customFormat="1" ht="14.25">
      <c r="A240" s="235"/>
      <c r="B240" s="235"/>
      <c r="C240" s="309"/>
    </row>
    <row r="241" spans="1:3" s="236" customFormat="1" ht="14.25">
      <c r="A241" s="235"/>
      <c r="B241" s="235"/>
      <c r="C241" s="309"/>
    </row>
    <row r="242" spans="1:3" s="236" customFormat="1" ht="14.25">
      <c r="A242" s="235"/>
      <c r="B242" s="235"/>
      <c r="C242" s="309"/>
    </row>
    <row r="243" spans="1:3" s="236" customFormat="1" ht="14.25">
      <c r="A243" s="235"/>
      <c r="B243" s="235"/>
      <c r="C243" s="309"/>
    </row>
    <row r="244" spans="1:3" s="236" customFormat="1" ht="14.25">
      <c r="A244" s="235"/>
      <c r="B244" s="235"/>
      <c r="C244" s="309"/>
    </row>
    <row r="245" spans="1:3" s="236" customFormat="1" ht="14.25">
      <c r="A245" s="235"/>
      <c r="B245" s="235"/>
      <c r="C245" s="309"/>
    </row>
    <row r="246" spans="1:3" s="236" customFormat="1" ht="14.25">
      <c r="A246" s="235"/>
      <c r="B246" s="235"/>
      <c r="C246" s="309"/>
    </row>
    <row r="247" spans="1:3" s="236" customFormat="1" ht="14.25">
      <c r="A247" s="235"/>
      <c r="B247" s="235"/>
      <c r="C247" s="309"/>
    </row>
    <row r="248" spans="1:3" s="236" customFormat="1" ht="14.25">
      <c r="A248" s="235"/>
      <c r="B248" s="235"/>
      <c r="C248" s="309"/>
    </row>
    <row r="249" spans="1:3" s="236" customFormat="1" ht="14.25">
      <c r="A249" s="235"/>
      <c r="B249" s="235"/>
      <c r="C249" s="309"/>
    </row>
    <row r="250" spans="1:3" s="236" customFormat="1" ht="14.25">
      <c r="A250" s="235"/>
      <c r="B250" s="235"/>
      <c r="C250" s="309"/>
    </row>
    <row r="251" spans="1:3" s="236" customFormat="1" ht="14.25">
      <c r="A251" s="235"/>
      <c r="B251" s="235"/>
      <c r="C251" s="309"/>
    </row>
    <row r="252" spans="1:3" s="236" customFormat="1" ht="14.25">
      <c r="A252" s="235"/>
      <c r="B252" s="235"/>
      <c r="C252" s="309"/>
    </row>
    <row r="253" spans="1:3" s="236" customFormat="1" ht="14.25">
      <c r="A253" s="235"/>
      <c r="B253" s="235"/>
      <c r="C253" s="309"/>
    </row>
    <row r="254" spans="1:3" s="236" customFormat="1" ht="14.25">
      <c r="A254" s="235"/>
      <c r="B254" s="235"/>
      <c r="C254" s="309"/>
    </row>
    <row r="255" spans="1:3" s="236" customFormat="1" ht="14.25">
      <c r="A255" s="235"/>
      <c r="B255" s="235"/>
      <c r="C255" s="309"/>
    </row>
    <row r="256" spans="1:3" s="236" customFormat="1" ht="14.25">
      <c r="A256" s="235"/>
      <c r="B256" s="235"/>
      <c r="C256" s="309"/>
    </row>
    <row r="257" spans="1:3" s="236" customFormat="1" ht="14.25">
      <c r="A257" s="235"/>
      <c r="B257" s="235"/>
      <c r="C257" s="309"/>
    </row>
    <row r="258" spans="1:3" s="236" customFormat="1" ht="14.25">
      <c r="A258" s="235"/>
      <c r="B258" s="235"/>
      <c r="C258" s="309"/>
    </row>
    <row r="259" spans="1:3" s="236" customFormat="1" ht="14.25">
      <c r="A259" s="235"/>
      <c r="B259" s="235"/>
      <c r="C259" s="309"/>
    </row>
    <row r="260" spans="1:3" s="236" customFormat="1" ht="14.25">
      <c r="A260" s="235"/>
      <c r="B260" s="235"/>
      <c r="C260" s="309"/>
    </row>
    <row r="261" spans="1:3" s="236" customFormat="1" ht="14.25">
      <c r="A261" s="235"/>
      <c r="B261" s="235"/>
      <c r="C261" s="309"/>
    </row>
    <row r="262" spans="1:3" s="236" customFormat="1" ht="14.25">
      <c r="A262" s="235"/>
      <c r="B262" s="235"/>
      <c r="C262" s="309"/>
    </row>
    <row r="263" spans="1:3" s="236" customFormat="1" ht="14.25">
      <c r="A263" s="235"/>
      <c r="B263" s="235"/>
      <c r="C263" s="309"/>
    </row>
    <row r="264" spans="1:3" s="236" customFormat="1" ht="14.25">
      <c r="A264" s="235"/>
      <c r="B264" s="235"/>
      <c r="C264" s="309"/>
    </row>
    <row r="265" spans="1:3" s="236" customFormat="1" ht="14.25">
      <c r="A265" s="235"/>
      <c r="B265" s="235"/>
      <c r="C265" s="309"/>
    </row>
    <row r="266" spans="1:3" s="236" customFormat="1" ht="14.25">
      <c r="A266" s="235"/>
      <c r="B266" s="235"/>
      <c r="C266" s="309"/>
    </row>
    <row r="267" spans="1:3" s="236" customFormat="1" ht="14.25">
      <c r="A267" s="235"/>
      <c r="B267" s="235"/>
      <c r="C267" s="309"/>
    </row>
    <row r="268" spans="1:3" s="236" customFormat="1" ht="14.25">
      <c r="A268" s="235"/>
      <c r="B268" s="235"/>
      <c r="C268" s="309"/>
    </row>
    <row r="269" spans="1:3" s="236" customFormat="1" ht="14.25">
      <c r="A269" s="235"/>
      <c r="B269" s="235"/>
      <c r="C269" s="309"/>
    </row>
    <row r="270" spans="1:3" s="236" customFormat="1" ht="14.25">
      <c r="A270" s="235"/>
      <c r="B270" s="235"/>
      <c r="C270" s="309"/>
    </row>
    <row r="271" spans="1:3" s="236" customFormat="1" ht="14.25">
      <c r="A271" s="235"/>
      <c r="B271" s="235"/>
      <c r="C271" s="309"/>
    </row>
    <row r="272" spans="1:3" s="236" customFormat="1" ht="14.25">
      <c r="A272" s="235"/>
      <c r="B272" s="235"/>
      <c r="C272" s="309"/>
    </row>
    <row r="273" spans="1:3" s="236" customFormat="1" ht="14.25">
      <c r="A273" s="235"/>
      <c r="B273" s="235"/>
      <c r="C273" s="309"/>
    </row>
    <row r="274" spans="1:3" s="236" customFormat="1" ht="14.25">
      <c r="A274" s="235"/>
      <c r="B274" s="235"/>
      <c r="C274" s="309"/>
    </row>
    <row r="275" spans="1:3" s="236" customFormat="1" ht="14.25">
      <c r="A275" s="235"/>
      <c r="B275" s="235"/>
      <c r="C275" s="309"/>
    </row>
    <row r="276" spans="1:3" s="236" customFormat="1" ht="14.25">
      <c r="A276" s="235"/>
      <c r="B276" s="235"/>
      <c r="C276" s="309"/>
    </row>
    <row r="277" spans="1:3" s="236" customFormat="1" ht="14.25">
      <c r="A277" s="235"/>
      <c r="B277" s="235"/>
      <c r="C277" s="309"/>
    </row>
    <row r="278" spans="1:3" s="236" customFormat="1" ht="14.25">
      <c r="A278" s="235"/>
      <c r="B278" s="235"/>
      <c r="C278" s="309"/>
    </row>
    <row r="279" spans="1:3" s="236" customFormat="1" ht="14.25">
      <c r="A279" s="235"/>
      <c r="B279" s="235"/>
      <c r="C279" s="309"/>
    </row>
    <row r="280" spans="1:3" s="236" customFormat="1" ht="14.25">
      <c r="A280" s="235"/>
      <c r="B280" s="235"/>
      <c r="C280" s="309"/>
    </row>
    <row r="281" spans="1:3" s="236" customFormat="1" ht="14.25">
      <c r="A281" s="235"/>
      <c r="B281" s="235"/>
      <c r="C281" s="309"/>
    </row>
    <row r="282" spans="1:3" s="236" customFormat="1" ht="14.25">
      <c r="A282" s="235"/>
      <c r="B282" s="235"/>
      <c r="C282" s="309"/>
    </row>
    <row r="283" spans="1:3" s="236" customFormat="1" ht="14.25">
      <c r="A283" s="235"/>
      <c r="B283" s="235"/>
      <c r="C283" s="309"/>
    </row>
    <row r="284" spans="1:3" s="236" customFormat="1" ht="14.25">
      <c r="A284" s="235"/>
      <c r="B284" s="235"/>
      <c r="C284" s="309"/>
    </row>
    <row r="285" spans="1:3" s="236" customFormat="1" ht="14.25">
      <c r="A285" s="235"/>
      <c r="B285" s="235"/>
      <c r="C285" s="309"/>
    </row>
    <row r="286" spans="1:3" s="236" customFormat="1" ht="14.25">
      <c r="A286" s="235"/>
      <c r="B286" s="235"/>
      <c r="C286" s="309"/>
    </row>
    <row r="287" spans="1:3" s="236" customFormat="1" ht="14.25">
      <c r="A287" s="235"/>
      <c r="B287" s="235"/>
      <c r="C287" s="309"/>
    </row>
    <row r="288" spans="1:3" s="236" customFormat="1" ht="14.25">
      <c r="A288" s="235"/>
      <c r="B288" s="235"/>
      <c r="C288" s="309"/>
    </row>
    <row r="289" spans="1:3" s="236" customFormat="1" ht="14.25">
      <c r="A289" s="235"/>
      <c r="B289" s="235"/>
      <c r="C289" s="309"/>
    </row>
    <row r="290" spans="1:3" s="236" customFormat="1" ht="14.25">
      <c r="A290" s="235"/>
      <c r="B290" s="235"/>
      <c r="C290" s="309"/>
    </row>
    <row r="291" spans="1:3" s="236" customFormat="1" ht="14.25">
      <c r="A291" s="235"/>
      <c r="B291" s="235"/>
      <c r="C291" s="309"/>
    </row>
    <row r="292" spans="1:3" s="236" customFormat="1" ht="14.25">
      <c r="A292" s="235"/>
      <c r="B292" s="235"/>
      <c r="C292" s="309"/>
    </row>
    <row r="293" spans="1:3" s="236" customFormat="1" ht="14.25">
      <c r="A293" s="235"/>
      <c r="B293" s="235"/>
      <c r="C293" s="309"/>
    </row>
    <row r="294" spans="1:3" s="236" customFormat="1" ht="14.25">
      <c r="A294" s="235"/>
      <c r="B294" s="235"/>
      <c r="C294" s="309"/>
    </row>
    <row r="295" spans="1:3" s="236" customFormat="1" ht="14.25">
      <c r="A295" s="235"/>
      <c r="B295" s="235"/>
      <c r="C295" s="309"/>
    </row>
    <row r="296" spans="1:3" s="236" customFormat="1" ht="14.25">
      <c r="A296" s="235"/>
      <c r="B296" s="235"/>
      <c r="C296" s="309"/>
    </row>
    <row r="297" spans="1:3" s="236" customFormat="1" ht="14.25">
      <c r="A297" s="235"/>
      <c r="B297" s="235"/>
      <c r="C297" s="309"/>
    </row>
    <row r="298" spans="1:3" s="236" customFormat="1" ht="14.25">
      <c r="A298" s="235"/>
      <c r="B298" s="235"/>
      <c r="C298" s="309"/>
    </row>
    <row r="299" spans="1:3" s="236" customFormat="1" ht="14.25">
      <c r="A299" s="235"/>
      <c r="B299" s="235"/>
      <c r="C299" s="309"/>
    </row>
    <row r="300" spans="1:3" s="236" customFormat="1" ht="14.25">
      <c r="A300" s="235"/>
      <c r="B300" s="235"/>
      <c r="C300" s="309"/>
    </row>
    <row r="301" spans="1:3" s="236" customFormat="1" ht="14.25">
      <c r="A301" s="235"/>
      <c r="B301" s="235"/>
      <c r="C301" s="309"/>
    </row>
    <row r="302" spans="1:3" s="236" customFormat="1" ht="14.25">
      <c r="A302" s="235"/>
      <c r="B302" s="235"/>
      <c r="C302" s="309"/>
    </row>
    <row r="303" spans="1:3" s="236" customFormat="1" ht="14.25">
      <c r="A303" s="235"/>
      <c r="B303" s="235"/>
      <c r="C303" s="309"/>
    </row>
    <row r="304" spans="1:3" s="236" customFormat="1" ht="14.25">
      <c r="A304" s="235"/>
      <c r="B304" s="235"/>
      <c r="C304" s="309"/>
    </row>
    <row r="305" spans="1:3" s="236" customFormat="1" ht="14.25">
      <c r="A305" s="235"/>
      <c r="B305" s="235"/>
      <c r="C305" s="309"/>
    </row>
    <row r="306" spans="1:3" s="236" customFormat="1" ht="14.25">
      <c r="A306" s="235"/>
      <c r="B306" s="235"/>
      <c r="C306" s="309"/>
    </row>
    <row r="307" spans="1:3" s="236" customFormat="1" ht="14.25">
      <c r="A307" s="235"/>
      <c r="B307" s="235"/>
      <c r="C307" s="309"/>
    </row>
    <row r="308" spans="1:3" s="236" customFormat="1" ht="14.25">
      <c r="A308" s="235"/>
      <c r="B308" s="235"/>
      <c r="C308" s="309"/>
    </row>
    <row r="309" spans="1:3" s="236" customFormat="1" ht="14.25">
      <c r="A309" s="235"/>
      <c r="B309" s="235"/>
      <c r="C309" s="309"/>
    </row>
    <row r="310" spans="1:3" s="236" customFormat="1" ht="14.25">
      <c r="A310" s="235"/>
      <c r="B310" s="235"/>
      <c r="C310" s="309"/>
    </row>
    <row r="311" spans="1:3" s="236" customFormat="1" ht="14.25">
      <c r="A311" s="235"/>
      <c r="B311" s="235"/>
      <c r="C311" s="309"/>
    </row>
    <row r="312" spans="1:3" s="236" customFormat="1" ht="14.25">
      <c r="A312" s="235"/>
      <c r="B312" s="235"/>
      <c r="C312" s="309"/>
    </row>
    <row r="313" spans="1:3" s="236" customFormat="1" ht="14.25">
      <c r="A313" s="235"/>
      <c r="B313" s="235"/>
      <c r="C313" s="309"/>
    </row>
    <row r="314" spans="1:3" s="236" customFormat="1" ht="14.25">
      <c r="A314" s="235"/>
      <c r="B314" s="235"/>
      <c r="C314" s="309"/>
    </row>
    <row r="315" spans="1:3" s="236" customFormat="1" ht="14.25">
      <c r="A315" s="235"/>
      <c r="B315" s="235"/>
      <c r="C315" s="309"/>
    </row>
    <row r="316" spans="1:3" s="236" customFormat="1" ht="14.25">
      <c r="A316" s="235"/>
      <c r="B316" s="235"/>
      <c r="C316" s="309"/>
    </row>
    <row r="317" spans="1:3" s="236" customFormat="1" ht="14.25">
      <c r="A317" s="235"/>
      <c r="B317" s="235"/>
      <c r="C317" s="309"/>
    </row>
    <row r="318" spans="1:3" s="236" customFormat="1" ht="14.25">
      <c r="A318" s="235"/>
      <c r="B318" s="235"/>
      <c r="C318" s="309"/>
    </row>
    <row r="319" spans="1:3" s="236" customFormat="1" ht="14.25">
      <c r="A319" s="235"/>
      <c r="B319" s="235"/>
      <c r="C319" s="309"/>
    </row>
    <row r="320" spans="1:3" s="236" customFormat="1" ht="14.25">
      <c r="A320" s="235"/>
      <c r="B320" s="235"/>
      <c r="C320" s="309"/>
    </row>
    <row r="321" spans="1:3" s="236" customFormat="1" ht="14.25">
      <c r="A321" s="235"/>
      <c r="B321" s="235"/>
      <c r="C321" s="309"/>
    </row>
    <row r="322" spans="1:3" s="236" customFormat="1" ht="14.25">
      <c r="A322" s="235"/>
      <c r="B322" s="235"/>
      <c r="C322" s="309"/>
    </row>
    <row r="323" spans="1:3" s="236" customFormat="1" ht="14.25">
      <c r="A323" s="235"/>
      <c r="B323" s="235"/>
      <c r="C323" s="309"/>
    </row>
    <row r="324" spans="1:3" s="236" customFormat="1" ht="14.25">
      <c r="A324" s="235"/>
      <c r="B324" s="235"/>
      <c r="C324" s="309"/>
    </row>
    <row r="325" spans="1:3" s="236" customFormat="1" ht="14.25">
      <c r="A325" s="235"/>
      <c r="B325" s="235"/>
      <c r="C325" s="309"/>
    </row>
    <row r="326" spans="1:3" s="236" customFormat="1" ht="14.25">
      <c r="A326" s="235"/>
      <c r="B326" s="235"/>
      <c r="C326" s="309"/>
    </row>
    <row r="327" spans="1:3" s="236" customFormat="1" ht="14.25">
      <c r="A327" s="235"/>
      <c r="B327" s="235"/>
      <c r="C327" s="309"/>
    </row>
    <row r="328" spans="1:3" s="236" customFormat="1" ht="14.25">
      <c r="A328" s="235"/>
      <c r="B328" s="235"/>
      <c r="C328" s="309"/>
    </row>
    <row r="329" spans="1:3" s="236" customFormat="1" ht="14.25">
      <c r="A329" s="235"/>
      <c r="B329" s="235"/>
      <c r="C329" s="309"/>
    </row>
    <row r="330" spans="1:3" s="236" customFormat="1" ht="14.25">
      <c r="A330" s="235"/>
      <c r="B330" s="235"/>
      <c r="C330" s="309"/>
    </row>
    <row r="331" spans="1:3" s="236" customFormat="1" ht="14.25">
      <c r="A331" s="235"/>
      <c r="B331" s="235"/>
      <c r="C331" s="309"/>
    </row>
    <row r="332" spans="1:3" s="236" customFormat="1" ht="14.25">
      <c r="A332" s="235"/>
      <c r="B332" s="235"/>
      <c r="C332" s="309"/>
    </row>
    <row r="333" spans="1:3" s="236" customFormat="1" ht="14.25">
      <c r="A333" s="235"/>
      <c r="B333" s="235"/>
      <c r="C333" s="309"/>
    </row>
    <row r="334" spans="1:3" s="236" customFormat="1" ht="14.25">
      <c r="A334" s="235"/>
      <c r="B334" s="235"/>
      <c r="C334" s="309"/>
    </row>
    <row r="335" spans="1:3" s="236" customFormat="1" ht="14.25">
      <c r="A335" s="235"/>
      <c r="B335" s="235"/>
      <c r="C335" s="309"/>
    </row>
    <row r="336" spans="1:3" s="236" customFormat="1" ht="14.25">
      <c r="A336" s="235"/>
      <c r="B336" s="235"/>
      <c r="C336" s="309"/>
    </row>
    <row r="337" spans="1:3" s="236" customFormat="1" ht="14.25">
      <c r="A337" s="235"/>
      <c r="B337" s="235"/>
      <c r="C337" s="309"/>
    </row>
    <row r="338" spans="1:3" s="236" customFormat="1" ht="14.25">
      <c r="A338" s="235"/>
      <c r="B338" s="235"/>
      <c r="C338" s="309"/>
    </row>
    <row r="339" spans="1:3" s="236" customFormat="1" ht="14.25">
      <c r="A339" s="235"/>
      <c r="B339" s="235"/>
      <c r="C339" s="309"/>
    </row>
    <row r="340" spans="1:3" s="236" customFormat="1" ht="14.25">
      <c r="A340" s="235"/>
      <c r="B340" s="235"/>
      <c r="C340" s="309"/>
    </row>
    <row r="341" spans="1:3" s="236" customFormat="1" ht="14.25">
      <c r="A341" s="235"/>
      <c r="B341" s="235"/>
      <c r="C341" s="309"/>
    </row>
    <row r="342" spans="1:3" s="236" customFormat="1" ht="14.25">
      <c r="A342" s="235"/>
      <c r="B342" s="235"/>
      <c r="C342" s="309"/>
    </row>
    <row r="343" spans="1:3" s="236" customFormat="1" ht="14.25">
      <c r="A343" s="235"/>
      <c r="B343" s="235"/>
      <c r="C343" s="309"/>
    </row>
    <row r="344" spans="1:3" s="236" customFormat="1" ht="14.25">
      <c r="A344" s="235"/>
      <c r="B344" s="235"/>
      <c r="C344" s="309"/>
    </row>
    <row r="345" spans="1:3" s="236" customFormat="1" ht="14.25">
      <c r="A345" s="235"/>
      <c r="B345" s="235"/>
      <c r="C345" s="309"/>
    </row>
    <row r="346" spans="1:3" s="236" customFormat="1" ht="14.25">
      <c r="A346" s="235"/>
      <c r="B346" s="235"/>
      <c r="C346" s="309"/>
    </row>
    <row r="347" spans="1:3" s="236" customFormat="1" ht="14.25">
      <c r="A347" s="235"/>
      <c r="B347" s="235"/>
      <c r="C347" s="309"/>
    </row>
    <row r="348" spans="1:3" s="236" customFormat="1" ht="14.25">
      <c r="A348" s="235"/>
      <c r="B348" s="235"/>
      <c r="C348" s="309"/>
    </row>
    <row r="349" spans="1:3" s="236" customFormat="1" ht="14.25">
      <c r="A349" s="235"/>
      <c r="B349" s="235"/>
      <c r="C349" s="309"/>
    </row>
    <row r="350" spans="1:3" s="236" customFormat="1" ht="14.25">
      <c r="A350" s="235"/>
      <c r="B350" s="235"/>
      <c r="C350" s="309"/>
    </row>
    <row r="351" spans="1:3" s="236" customFormat="1" ht="14.25">
      <c r="A351" s="235"/>
      <c r="B351" s="235"/>
      <c r="C351" s="309"/>
    </row>
    <row r="352" spans="1:3" s="236" customFormat="1" ht="14.25">
      <c r="A352" s="235"/>
      <c r="B352" s="235"/>
      <c r="C352" s="309"/>
    </row>
    <row r="353" spans="1:3" s="236" customFormat="1" ht="14.25">
      <c r="A353" s="235"/>
      <c r="B353" s="235"/>
      <c r="C353" s="309"/>
    </row>
    <row r="354" spans="1:3" s="236" customFormat="1" ht="14.25">
      <c r="A354" s="235"/>
      <c r="B354" s="235"/>
      <c r="C354" s="309"/>
    </row>
    <row r="355" spans="1:3" s="236" customFormat="1" ht="14.25">
      <c r="A355" s="235"/>
      <c r="B355" s="235"/>
      <c r="C355" s="309"/>
    </row>
    <row r="356" spans="1:3" s="236" customFormat="1" ht="14.25">
      <c r="A356" s="235"/>
      <c r="B356" s="235"/>
      <c r="C356" s="309"/>
    </row>
    <row r="357" spans="1:3" s="236" customFormat="1" ht="14.25">
      <c r="A357" s="235"/>
      <c r="B357" s="235"/>
      <c r="C357" s="309"/>
    </row>
    <row r="358" spans="1:3" s="236" customFormat="1" ht="14.25">
      <c r="A358" s="235"/>
      <c r="B358" s="235"/>
      <c r="C358" s="309"/>
    </row>
    <row r="359" spans="1:3" s="236" customFormat="1" ht="14.25">
      <c r="A359" s="235"/>
      <c r="B359" s="235"/>
      <c r="C359" s="309"/>
    </row>
    <row r="360" spans="1:3" s="236" customFormat="1" ht="14.25">
      <c r="A360" s="235"/>
      <c r="B360" s="235"/>
      <c r="C360" s="309"/>
    </row>
    <row r="361" spans="1:3" s="236" customFormat="1" ht="14.25">
      <c r="A361" s="235"/>
      <c r="B361" s="235"/>
      <c r="C361" s="309"/>
    </row>
    <row r="362" spans="1:3" s="236" customFormat="1" ht="14.25">
      <c r="A362" s="235"/>
      <c r="B362" s="235"/>
      <c r="C362" s="309"/>
    </row>
    <row r="363" spans="1:3" s="236" customFormat="1" ht="14.25">
      <c r="A363" s="235"/>
      <c r="B363" s="235"/>
      <c r="C363" s="309"/>
    </row>
    <row r="364" spans="1:3" s="236" customFormat="1" ht="14.25">
      <c r="A364" s="235"/>
      <c r="B364" s="235"/>
      <c r="C364" s="309"/>
    </row>
    <row r="365" spans="1:3" s="236" customFormat="1" ht="14.25">
      <c r="A365" s="235"/>
      <c r="B365" s="235"/>
      <c r="C365" s="309"/>
    </row>
    <row r="366" spans="1:3" s="236" customFormat="1" ht="14.25">
      <c r="A366" s="235"/>
      <c r="B366" s="235"/>
      <c r="C366" s="309"/>
    </row>
    <row r="367" spans="1:3" s="236" customFormat="1" ht="14.25">
      <c r="A367" s="235"/>
      <c r="B367" s="235"/>
      <c r="C367" s="309"/>
    </row>
    <row r="368" spans="1:3" s="236" customFormat="1" ht="14.25">
      <c r="A368" s="235"/>
      <c r="B368" s="235"/>
      <c r="C368" s="309"/>
    </row>
    <row r="369" spans="1:3" s="236" customFormat="1" ht="14.25">
      <c r="A369" s="235"/>
      <c r="B369" s="235"/>
      <c r="C369" s="309"/>
    </row>
    <row r="370" spans="1:3" s="236" customFormat="1" ht="14.25">
      <c r="A370" s="235"/>
      <c r="B370" s="235"/>
      <c r="C370" s="309"/>
    </row>
    <row r="371" spans="1:3" s="236" customFormat="1" ht="14.25">
      <c r="A371" s="235"/>
      <c r="B371" s="235"/>
      <c r="C371" s="309"/>
    </row>
    <row r="372" spans="1:3" s="236" customFormat="1" ht="14.25">
      <c r="A372" s="235"/>
      <c r="B372" s="235"/>
      <c r="C372" s="309"/>
    </row>
    <row r="373" spans="1:3" s="236" customFormat="1" ht="14.25">
      <c r="A373" s="235"/>
      <c r="B373" s="235"/>
      <c r="C373" s="309"/>
    </row>
    <row r="374" spans="1:3" s="236" customFormat="1" ht="14.25">
      <c r="A374" s="235"/>
      <c r="B374" s="235"/>
      <c r="C374" s="309"/>
    </row>
    <row r="375" spans="1:3" s="236" customFormat="1" ht="14.25">
      <c r="A375" s="235"/>
      <c r="B375" s="235"/>
      <c r="C375" s="309"/>
    </row>
    <row r="376" spans="1:3" s="236" customFormat="1" ht="14.25">
      <c r="A376" s="235"/>
      <c r="B376" s="235"/>
      <c r="C376" s="309"/>
    </row>
    <row r="377" spans="1:3" s="236" customFormat="1" ht="14.25">
      <c r="A377" s="235"/>
      <c r="B377" s="235"/>
      <c r="C377" s="309"/>
    </row>
    <row r="378" spans="1:3" s="236" customFormat="1" ht="14.25">
      <c r="A378" s="235"/>
      <c r="B378" s="235"/>
      <c r="C378" s="309"/>
    </row>
    <row r="379" spans="1:3" s="236" customFormat="1" ht="14.25">
      <c r="A379" s="235"/>
      <c r="B379" s="235"/>
      <c r="C379" s="309"/>
    </row>
    <row r="380" spans="1:3" s="236" customFormat="1" ht="14.25">
      <c r="A380" s="235"/>
      <c r="B380" s="235"/>
      <c r="C380" s="309"/>
    </row>
    <row r="381" spans="1:3" s="236" customFormat="1" ht="14.25">
      <c r="A381" s="235"/>
      <c r="B381" s="235"/>
      <c r="C381" s="309"/>
    </row>
    <row r="382" spans="1:3" s="236" customFormat="1" ht="14.25">
      <c r="A382" s="235"/>
      <c r="B382" s="235"/>
      <c r="C382" s="309"/>
    </row>
    <row r="383" spans="1:3" s="236" customFormat="1" ht="14.25">
      <c r="A383" s="235"/>
      <c r="B383" s="235"/>
      <c r="C383" s="309"/>
    </row>
    <row r="384" spans="1:3" s="236" customFormat="1" ht="14.25">
      <c r="A384" s="235"/>
      <c r="B384" s="235"/>
      <c r="C384" s="309"/>
    </row>
    <row r="385" spans="1:3" s="236" customFormat="1" ht="14.25">
      <c r="A385" s="235"/>
      <c r="B385" s="235"/>
      <c r="C385" s="309"/>
    </row>
    <row r="386" spans="1:3" s="236" customFormat="1" ht="14.25">
      <c r="A386" s="235"/>
      <c r="B386" s="235"/>
      <c r="C386" s="309"/>
    </row>
    <row r="387" spans="1:3" s="236" customFormat="1" ht="14.25">
      <c r="A387" s="235"/>
      <c r="B387" s="235"/>
      <c r="C387" s="309"/>
    </row>
    <row r="388" spans="1:3" s="236" customFormat="1" ht="14.25">
      <c r="A388" s="235"/>
      <c r="B388" s="235"/>
      <c r="C388" s="309"/>
    </row>
    <row r="389" spans="1:3" s="236" customFormat="1" ht="14.25">
      <c r="A389" s="235"/>
      <c r="B389" s="235"/>
      <c r="C389" s="309"/>
    </row>
    <row r="390" spans="1:3" s="236" customFormat="1" ht="14.25">
      <c r="A390" s="235"/>
      <c r="B390" s="235"/>
      <c r="C390" s="309"/>
    </row>
    <row r="391" spans="1:3" s="236" customFormat="1" ht="14.25">
      <c r="A391" s="235"/>
      <c r="B391" s="235"/>
      <c r="C391" s="309"/>
    </row>
    <row r="392" spans="1:3" s="236" customFormat="1" ht="14.25">
      <c r="A392" s="235"/>
      <c r="B392" s="235"/>
      <c r="C392" s="309"/>
    </row>
    <row r="393" spans="1:3" s="236" customFormat="1" ht="14.25">
      <c r="A393" s="235"/>
      <c r="B393" s="235"/>
      <c r="C393" s="309"/>
    </row>
    <row r="394" spans="1:3" s="236" customFormat="1" ht="14.25">
      <c r="A394" s="235"/>
      <c r="B394" s="235"/>
      <c r="C394" s="309"/>
    </row>
    <row r="395" spans="1:3" s="236" customFormat="1" ht="14.25">
      <c r="A395" s="235"/>
      <c r="B395" s="235"/>
      <c r="C395" s="309"/>
    </row>
    <row r="396" spans="1:3" s="236" customFormat="1" ht="14.25">
      <c r="A396" s="235"/>
      <c r="B396" s="235"/>
      <c r="C396" s="309"/>
    </row>
    <row r="397" spans="1:3" s="236" customFormat="1" ht="14.25">
      <c r="A397" s="235"/>
      <c r="B397" s="235"/>
      <c r="C397" s="309"/>
    </row>
    <row r="398" spans="1:3" s="236" customFormat="1" ht="14.25">
      <c r="A398" s="235"/>
      <c r="B398" s="235"/>
      <c r="C398" s="309"/>
    </row>
    <row r="399" spans="1:3" s="236" customFormat="1" ht="14.25">
      <c r="A399" s="235"/>
      <c r="B399" s="235"/>
      <c r="C399" s="309"/>
    </row>
    <row r="400" spans="1:3" s="236" customFormat="1" ht="14.25">
      <c r="A400" s="235"/>
      <c r="B400" s="235"/>
      <c r="C400" s="309"/>
    </row>
    <row r="401" spans="1:3" s="236" customFormat="1" ht="14.25">
      <c r="A401" s="235"/>
      <c r="B401" s="235"/>
      <c r="C401" s="309"/>
    </row>
  </sheetData>
  <sheetProtection password="E767" sheet="1" objects="1" scenarios="1" formatCells="0" formatColumns="0" insertRows="0"/>
  <mergeCells count="11">
    <mergeCell ref="A107:A116"/>
    <mergeCell ref="A3:A12"/>
    <mergeCell ref="A14:A23"/>
    <mergeCell ref="A25:A34"/>
    <mergeCell ref="A36:A45"/>
    <mergeCell ref="A1:G1"/>
    <mergeCell ref="A49:A58"/>
    <mergeCell ref="A60:A69"/>
    <mergeCell ref="A71:A80"/>
    <mergeCell ref="A82:A91"/>
    <mergeCell ref="A96:A105"/>
  </mergeCells>
  <printOptions horizontalCentered="1"/>
  <pageMargins left="0.5905511811023623" right="0.6458333333333334" top="0.5511811023622047" bottom="0.5511811023622047" header="0.31496062992125984" footer="0.31496062992125984"/>
  <pageSetup firstPageNumber="29" useFirstPageNumber="1" horizontalDpi="600" verticalDpi="600" orientation="portrait" r:id="rId2"/>
  <headerFooter differentFirst="1">
    <oddHeader>&amp;L&amp;"Calibri Light,Bold"DISTRIBUCIÓN DE CLASES GRADUADAS POR DÉCADAS Y AÑOS</oddHeader>
    <oddFooter>&amp;C&amp;P</oddFooter>
    <firstFooter>&amp;C29</firstFooter>
  </headerFooter>
  <ignoredErrors>
    <ignoredError sqref="B13:E13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5" sqref="A5:G18"/>
    </sheetView>
  </sheetViews>
  <sheetFormatPr defaultColWidth="9.00390625" defaultRowHeight="15"/>
  <cols>
    <col min="1" max="1" width="16.25390625" style="16" customWidth="1"/>
    <col min="2" max="2" width="19.00390625" style="16" customWidth="1"/>
    <col min="3" max="3" width="11.875" style="16" customWidth="1"/>
    <col min="4" max="4" width="11.25390625" style="16" customWidth="1"/>
    <col min="5" max="5" width="8.50390625" style="16" customWidth="1"/>
    <col min="6" max="6" width="12.00390625" style="16" customWidth="1"/>
    <col min="7" max="7" width="9.125" style="16" customWidth="1"/>
    <col min="8" max="16384" width="9.00390625" style="16" customWidth="1"/>
  </cols>
  <sheetData>
    <row r="1" spans="1:13" ht="15">
      <c r="A1" s="547" t="s">
        <v>368</v>
      </c>
      <c r="B1" s="547"/>
      <c r="C1" s="547"/>
      <c r="D1" s="547"/>
      <c r="E1" s="547"/>
      <c r="F1" s="547"/>
      <c r="G1" s="547"/>
      <c r="H1" s="56"/>
      <c r="I1" s="56"/>
      <c r="J1" s="56"/>
      <c r="K1" s="56"/>
      <c r="L1" s="56"/>
      <c r="M1" s="56"/>
    </row>
    <row r="2" spans="1:13" ht="15">
      <c r="A2" s="547" t="s">
        <v>325</v>
      </c>
      <c r="B2" s="547"/>
      <c r="C2" s="547"/>
      <c r="D2" s="547"/>
      <c r="E2" s="547"/>
      <c r="F2" s="547"/>
      <c r="G2" s="547"/>
      <c r="H2" s="56"/>
      <c r="I2" s="56"/>
      <c r="J2" s="56"/>
      <c r="K2" s="56"/>
      <c r="L2" s="56"/>
      <c r="M2" s="56"/>
    </row>
    <row r="5" spans="1:7" ht="14.25">
      <c r="A5" s="15"/>
      <c r="B5" s="15"/>
      <c r="C5" s="19" t="s">
        <v>16</v>
      </c>
      <c r="D5" s="48"/>
      <c r="E5" s="48"/>
      <c r="F5" s="52"/>
      <c r="G5" s="53"/>
    </row>
    <row r="6" spans="1:7" ht="14.25">
      <c r="A6" s="15"/>
      <c r="B6" s="15"/>
      <c r="C6" s="19" t="s">
        <v>324</v>
      </c>
      <c r="D6" s="48"/>
      <c r="E6" s="48"/>
      <c r="F6" s="52"/>
      <c r="G6" s="53"/>
    </row>
    <row r="7" spans="1:7" ht="14.25">
      <c r="A7" s="31"/>
      <c r="B7" s="15"/>
      <c r="C7" s="20" t="s">
        <v>11</v>
      </c>
      <c r="D7" s="49" t="s">
        <v>366</v>
      </c>
      <c r="E7" s="49"/>
      <c r="F7" s="54" t="s">
        <v>367</v>
      </c>
      <c r="G7" s="53"/>
    </row>
    <row r="8" spans="1:7" ht="14.25">
      <c r="A8" s="545" t="s">
        <v>301</v>
      </c>
      <c r="B8" s="546"/>
      <c r="C8" s="546"/>
      <c r="D8" s="546"/>
      <c r="E8" s="546"/>
      <c r="F8" s="546"/>
      <c r="G8" s="546"/>
    </row>
    <row r="9" spans="1:7" ht="14.25">
      <c r="A9" s="548" t="s">
        <v>357</v>
      </c>
      <c r="B9" s="548"/>
      <c r="C9" s="44">
        <f>D9+F9</f>
        <v>136</v>
      </c>
      <c r="D9" s="57">
        <f>EXTRANJEROS!C246</f>
        <v>30</v>
      </c>
      <c r="E9" s="58">
        <f>D9/C9</f>
        <v>0.22058823529411764</v>
      </c>
      <c r="F9" s="46">
        <f>GÉNERO!B284-D9</f>
        <v>106</v>
      </c>
      <c r="G9" s="47">
        <f>F9/C9</f>
        <v>0.7794117647058824</v>
      </c>
    </row>
    <row r="10" spans="1:7" ht="14.25">
      <c r="A10" s="548" t="s">
        <v>358</v>
      </c>
      <c r="B10" s="548"/>
      <c r="C10" s="44">
        <f aca="true" t="shared" si="0" ref="C10:C17">D10+F10</f>
        <v>534</v>
      </c>
      <c r="D10" s="57">
        <f>EXTRANJEROS!C247</f>
        <v>63</v>
      </c>
      <c r="E10" s="58">
        <f aca="true" t="shared" si="1" ref="E10:E17">D10/C10</f>
        <v>0.11797752808988764</v>
      </c>
      <c r="F10" s="46">
        <f>GÉNERO!B285-D10</f>
        <v>471</v>
      </c>
      <c r="G10" s="47">
        <f aca="true" t="shared" si="2" ref="G10:G17">F10/C10</f>
        <v>0.8820224719101124</v>
      </c>
    </row>
    <row r="11" spans="1:7" ht="14.25">
      <c r="A11" s="548" t="s">
        <v>365</v>
      </c>
      <c r="B11" s="548"/>
      <c r="C11" s="44">
        <f t="shared" si="0"/>
        <v>818</v>
      </c>
      <c r="D11" s="57">
        <f>EXTRANJEROS!C248</f>
        <v>77</v>
      </c>
      <c r="E11" s="58">
        <f t="shared" si="1"/>
        <v>0.0941320293398533</v>
      </c>
      <c r="F11" s="46">
        <f>GÉNERO!B286-D11</f>
        <v>741</v>
      </c>
      <c r="G11" s="47">
        <f t="shared" si="2"/>
        <v>0.9058679706601467</v>
      </c>
    </row>
    <row r="12" spans="1:7" ht="14.25">
      <c r="A12" s="548" t="s">
        <v>359</v>
      </c>
      <c r="B12" s="548"/>
      <c r="C12" s="44">
        <f t="shared" si="0"/>
        <v>186</v>
      </c>
      <c r="D12" s="57">
        <f>EXTRANJEROS!C249</f>
        <v>9</v>
      </c>
      <c r="E12" s="58">
        <f t="shared" si="1"/>
        <v>0.04838709677419355</v>
      </c>
      <c r="F12" s="46">
        <f>GÉNERO!B287-D12</f>
        <v>177</v>
      </c>
      <c r="G12" s="47">
        <f t="shared" si="2"/>
        <v>0.9516129032258065</v>
      </c>
    </row>
    <row r="13" spans="1:7" ht="14.25">
      <c r="A13" s="548" t="s">
        <v>360</v>
      </c>
      <c r="B13" s="548"/>
      <c r="C13" s="44">
        <f t="shared" si="0"/>
        <v>30</v>
      </c>
      <c r="D13" s="57">
        <f>EXTRANJEROS!C250</f>
        <v>179</v>
      </c>
      <c r="E13" s="58">
        <f t="shared" si="1"/>
        <v>5.966666666666667</v>
      </c>
      <c r="F13" s="46">
        <f>GÉNERO!B672-D13</f>
        <v>-149</v>
      </c>
      <c r="G13" s="47">
        <f t="shared" si="2"/>
        <v>-4.966666666666667</v>
      </c>
    </row>
    <row r="14" spans="1:7" ht="14.25">
      <c r="A14" s="548" t="s">
        <v>361</v>
      </c>
      <c r="B14" s="548"/>
      <c r="C14" s="44">
        <f t="shared" si="0"/>
        <v>63</v>
      </c>
      <c r="D14" s="57">
        <f>EXTRANJEROS!C251</f>
        <v>0</v>
      </c>
      <c r="E14" s="58">
        <f t="shared" si="1"/>
        <v>0</v>
      </c>
      <c r="F14" s="46">
        <f>GÉNERO!B673-D14</f>
        <v>63</v>
      </c>
      <c r="G14" s="47">
        <f t="shared" si="2"/>
        <v>1</v>
      </c>
    </row>
    <row r="15" spans="1:7" ht="14.25">
      <c r="A15" s="549" t="s">
        <v>362</v>
      </c>
      <c r="B15" s="549"/>
      <c r="C15" s="44">
        <f t="shared" si="0"/>
        <v>77</v>
      </c>
      <c r="D15" s="57">
        <f>EXTRANJEROS!C252</f>
        <v>0</v>
      </c>
      <c r="E15" s="58">
        <f t="shared" si="1"/>
        <v>0</v>
      </c>
      <c r="F15" s="46">
        <f>GÉNERO!B674-D15</f>
        <v>77</v>
      </c>
      <c r="G15" s="47">
        <f t="shared" si="2"/>
        <v>1</v>
      </c>
    </row>
    <row r="16" spans="1:7" ht="14.25">
      <c r="A16" s="548" t="s">
        <v>363</v>
      </c>
      <c r="B16" s="548"/>
      <c r="C16" s="44">
        <f t="shared" si="0"/>
        <v>9</v>
      </c>
      <c r="D16" s="57">
        <f>EXTRANJEROS!C253</f>
        <v>0</v>
      </c>
      <c r="E16" s="58">
        <f t="shared" si="1"/>
        <v>0</v>
      </c>
      <c r="F16" s="46">
        <f>GÉNERO!B675-D16</f>
        <v>9</v>
      </c>
      <c r="G16" s="47">
        <f t="shared" si="2"/>
        <v>1</v>
      </c>
    </row>
    <row r="17" spans="1:7" ht="14.25">
      <c r="A17" s="548" t="s">
        <v>364</v>
      </c>
      <c r="B17" s="548"/>
      <c r="C17" s="44" t="e">
        <f t="shared" si="0"/>
        <v>#REF!</v>
      </c>
      <c r="D17" s="57">
        <f>EXTRANJEROS!C254</f>
        <v>0</v>
      </c>
      <c r="E17" s="58" t="e">
        <f t="shared" si="1"/>
        <v>#REF!</v>
      </c>
      <c r="F17" s="46" t="e">
        <f>GÉNERO!#REF!-D17</f>
        <v>#REF!</v>
      </c>
      <c r="G17" s="47" t="e">
        <f t="shared" si="2"/>
        <v>#REF!</v>
      </c>
    </row>
    <row r="18" spans="1:7" ht="15" thickBot="1">
      <c r="A18" s="550" t="s">
        <v>11</v>
      </c>
      <c r="B18" s="550"/>
      <c r="C18" s="45" t="e">
        <f>SUM(C9:C17)</f>
        <v>#REF!</v>
      </c>
      <c r="D18" s="50">
        <f>SUM(D9:D17)</f>
        <v>358</v>
      </c>
      <c r="E18" s="51" t="e">
        <f>D18/C18</f>
        <v>#REF!</v>
      </c>
      <c r="F18" s="55" t="e">
        <f>SUM(F9:F17)</f>
        <v>#REF!</v>
      </c>
      <c r="G18" s="59" t="e">
        <f>F18/C18</f>
        <v>#REF!</v>
      </c>
    </row>
    <row r="19" ht="15" thickTop="1"/>
  </sheetData>
  <sheetProtection/>
  <mergeCells count="13">
    <mergeCell ref="A17:B17"/>
    <mergeCell ref="A18:B18"/>
    <mergeCell ref="A9:B9"/>
    <mergeCell ref="A10:B10"/>
    <mergeCell ref="A11:B11"/>
    <mergeCell ref="A12:B12"/>
    <mergeCell ref="A13:B13"/>
    <mergeCell ref="A8:G8"/>
    <mergeCell ref="A1:G1"/>
    <mergeCell ref="A2:G2"/>
    <mergeCell ref="A14:B14"/>
    <mergeCell ref="A15:B15"/>
    <mergeCell ref="A16:B16"/>
  </mergeCells>
  <printOptions horizontalCentered="1"/>
  <pageMargins left="0.5905511811023623" right="0.5905511811023623" top="0.5511811023622047" bottom="0.5511811023622047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 L. Nieves Martínez</dc:creator>
  <cp:keywords/>
  <dc:description/>
  <cp:lastModifiedBy>Maira</cp:lastModifiedBy>
  <cp:lastPrinted>2014-06-12T14:53:47Z</cp:lastPrinted>
  <dcterms:created xsi:type="dcterms:W3CDTF">2000-03-07T00:33:25Z</dcterms:created>
  <dcterms:modified xsi:type="dcterms:W3CDTF">2014-06-16T17:57:52Z</dcterms:modified>
  <cp:category/>
  <cp:version/>
  <cp:contentType/>
  <cp:contentStatus/>
</cp:coreProperties>
</file>