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autoCompressPictures="0"/>
  <mc:AlternateContent xmlns:mc="http://schemas.openxmlformats.org/markup-compatibility/2006">
    <mc:Choice Requires="x15">
      <x15ac:absPath xmlns:x15ac="http://schemas.microsoft.com/office/spreadsheetml/2010/11/ac" url="J:\Publicaciones\"/>
    </mc:Choice>
  </mc:AlternateContent>
  <xr:revisionPtr revIDLastSave="0" documentId="13_ncr:1_{91CA06D1-CEE4-454E-BD6D-1113CFE08842}" xr6:coauthVersionLast="45" xr6:coauthVersionMax="45" xr10:uidLastSave="{00000000-0000-0000-0000-000000000000}"/>
  <bookViews>
    <workbookView xWindow="-120" yWindow="-120" windowWidth="29040" windowHeight="16440" xr2:uid="{00000000-000D-0000-FFFF-FFFF00000000}"/>
  </bookViews>
  <sheets>
    <sheet name="Instrucciones" sheetId="4" r:id="rId1"/>
    <sheet name="Lineal" sheetId="1" r:id="rId2"/>
    <sheet name="Balancie Decreciente" sheetId="2" r:id="rId3"/>
    <sheet name="Suma de Años Dígitos" sheetId="3" r:id="rId4"/>
    <sheet name="Recomendación Años de Vida Util" sheetId="5" r:id="rId5"/>
  </sheets>
  <definedNames>
    <definedName name="_xlnm.Print_Area" localSheetId="2">'Balancie Decreciente'!$A$1:$L$39</definedName>
    <definedName name="_xlnm.Print_Area" localSheetId="1">Lineal!$A$1:$L$38</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B92" i="1" l="1"/>
  <c r="F90" i="1"/>
  <c r="B67" i="1"/>
  <c r="F65" i="1"/>
  <c r="E90" i="2"/>
  <c r="B92" i="2"/>
  <c r="F90" i="2"/>
  <c r="G90" i="2"/>
  <c r="E91" i="2"/>
  <c r="F91" i="2"/>
  <c r="G91" i="2"/>
  <c r="E92" i="2"/>
  <c r="F92" i="2"/>
  <c r="G92" i="2"/>
  <c r="E93" i="2"/>
  <c r="F93" i="2"/>
  <c r="G93" i="2"/>
  <c r="E94" i="2"/>
  <c r="F94" i="2"/>
  <c r="G94" i="2"/>
  <c r="E95" i="2"/>
  <c r="F95" i="2"/>
  <c r="G95" i="2"/>
  <c r="E96" i="2"/>
  <c r="F96" i="2"/>
  <c r="G96" i="2"/>
  <c r="E97" i="2"/>
  <c r="F97" i="2"/>
  <c r="G97" i="2"/>
  <c r="E98" i="2"/>
  <c r="F98" i="2"/>
  <c r="G98" i="2"/>
  <c r="E99" i="2"/>
  <c r="F99" i="2"/>
  <c r="G99" i="2"/>
  <c r="E100" i="2"/>
  <c r="F100" i="2"/>
  <c r="G100" i="2"/>
  <c r="E101" i="2"/>
  <c r="F101" i="2"/>
  <c r="G101" i="2"/>
  <c r="E102" i="2"/>
  <c r="F102" i="2"/>
  <c r="G102" i="2"/>
  <c r="E103" i="2"/>
  <c r="F103" i="2"/>
  <c r="G103" i="2"/>
  <c r="E104" i="2"/>
  <c r="F104" i="2"/>
  <c r="G104" i="2"/>
  <c r="E105" i="2"/>
  <c r="F105" i="2"/>
  <c r="G105" i="2"/>
  <c r="E106" i="2"/>
  <c r="F106" i="2"/>
  <c r="G106" i="2"/>
  <c r="E107" i="2"/>
  <c r="F107" i="2"/>
  <c r="G107" i="2"/>
  <c r="E108" i="2"/>
  <c r="F108" i="2"/>
  <c r="G108" i="2"/>
  <c r="E109" i="2"/>
  <c r="F109" i="2"/>
  <c r="G109" i="2"/>
  <c r="E110" i="2"/>
  <c r="F110" i="2"/>
  <c r="G110" i="2"/>
  <c r="E111" i="2"/>
  <c r="F111" i="2"/>
  <c r="G111" i="2"/>
  <c r="E112" i="2"/>
  <c r="F112" i="2"/>
  <c r="G112" i="2"/>
  <c r="E113" i="2"/>
  <c r="F113" i="2"/>
  <c r="G113" i="2"/>
  <c r="E114" i="2"/>
  <c r="F114" i="2"/>
  <c r="G114" i="2"/>
  <c r="E115" i="2"/>
  <c r="F115" i="2"/>
  <c r="G115" i="2"/>
  <c r="E116" i="2"/>
  <c r="F116" i="2"/>
  <c r="G116" i="2"/>
  <c r="E117" i="2"/>
  <c r="F117" i="2"/>
  <c r="G117" i="2"/>
  <c r="E118" i="2"/>
  <c r="F118" i="2"/>
  <c r="G118" i="2"/>
  <c r="E119" i="2"/>
  <c r="F119" i="2"/>
  <c r="G119" i="2"/>
  <c r="G66" i="2"/>
  <c r="E67" i="2"/>
  <c r="G67" i="2"/>
  <c r="E68" i="2"/>
  <c r="G68" i="2"/>
  <c r="E69" i="2"/>
  <c r="G69" i="2"/>
  <c r="E70" i="2"/>
  <c r="G70" i="2"/>
  <c r="E71" i="2"/>
  <c r="G71" i="2"/>
  <c r="E72" i="2"/>
  <c r="G72" i="2"/>
  <c r="E73" i="2"/>
  <c r="G73" i="2"/>
  <c r="E74" i="2"/>
  <c r="G74" i="2"/>
  <c r="E75" i="2"/>
  <c r="G75" i="2"/>
  <c r="E76" i="2"/>
  <c r="G76" i="2"/>
  <c r="E77" i="2"/>
  <c r="G77" i="2"/>
  <c r="E78" i="2"/>
  <c r="G78" i="2"/>
  <c r="E79" i="2"/>
  <c r="G79" i="2"/>
  <c r="E80" i="2"/>
  <c r="G80" i="2"/>
  <c r="E81" i="2"/>
  <c r="G81" i="2"/>
  <c r="E82" i="2"/>
  <c r="G82" i="2"/>
  <c r="E83" i="2"/>
  <c r="G83" i="2"/>
  <c r="E84" i="2"/>
  <c r="G84" i="2"/>
  <c r="G65" i="2"/>
  <c r="F84" i="2"/>
  <c r="F83" i="2"/>
  <c r="F82" i="2"/>
  <c r="F81" i="2"/>
  <c r="F80" i="2"/>
  <c r="F79" i="2"/>
  <c r="F78" i="2"/>
  <c r="F77" i="2"/>
  <c r="F76" i="2"/>
  <c r="F75" i="2"/>
  <c r="F74" i="2"/>
  <c r="F73" i="2"/>
  <c r="F72" i="2"/>
  <c r="F71" i="2"/>
  <c r="F70" i="2"/>
  <c r="F69" i="2"/>
  <c r="F68" i="2"/>
  <c r="F67" i="2"/>
  <c r="F66" i="2"/>
  <c r="F65" i="2"/>
  <c r="F59" i="2"/>
  <c r="F58" i="2"/>
  <c r="F57" i="2"/>
  <c r="F56" i="2"/>
  <c r="F55" i="2"/>
  <c r="F54" i="2"/>
  <c r="F53" i="2"/>
  <c r="F52" i="2"/>
  <c r="F51" i="2"/>
  <c r="F50" i="2"/>
  <c r="F49" i="2"/>
  <c r="F48" i="2"/>
  <c r="F47" i="2"/>
  <c r="F46" i="2"/>
  <c r="F45" i="2"/>
  <c r="B32" i="2"/>
  <c r="F30" i="2"/>
  <c r="G47" i="3"/>
  <c r="E48" i="3"/>
  <c r="G48" i="3"/>
  <c r="E49" i="3"/>
  <c r="G49" i="3"/>
  <c r="E50" i="3"/>
  <c r="G50" i="3"/>
  <c r="E51" i="3"/>
  <c r="G51" i="3"/>
  <c r="E52" i="3"/>
  <c r="G52" i="3"/>
  <c r="E53" i="3"/>
  <c r="G53" i="3"/>
  <c r="E54" i="3"/>
  <c r="G54" i="3"/>
  <c r="E55" i="3"/>
  <c r="G55" i="3"/>
  <c r="E56" i="3"/>
  <c r="G56" i="3"/>
  <c r="E57" i="3"/>
  <c r="G57" i="3"/>
  <c r="E58" i="3"/>
  <c r="G58" i="3"/>
  <c r="E59" i="3"/>
  <c r="G59" i="3"/>
  <c r="E60" i="3"/>
  <c r="G60" i="3"/>
  <c r="G67" i="3"/>
  <c r="E68" i="3"/>
  <c r="G68" i="3"/>
  <c r="E69" i="3"/>
  <c r="G69" i="3"/>
  <c r="E70" i="3"/>
  <c r="G70" i="3"/>
  <c r="E71" i="3"/>
  <c r="G71" i="3"/>
  <c r="E72" i="3"/>
  <c r="G72" i="3"/>
  <c r="E73" i="3"/>
  <c r="G73" i="3"/>
  <c r="E74" i="3"/>
  <c r="G74" i="3"/>
  <c r="E75" i="3"/>
  <c r="G75" i="3"/>
  <c r="E76" i="3"/>
  <c r="G76" i="3"/>
  <c r="E77" i="3"/>
  <c r="G77" i="3"/>
  <c r="E78" i="3"/>
  <c r="G78" i="3"/>
  <c r="E79" i="3"/>
  <c r="G79" i="3"/>
  <c r="E80" i="3"/>
  <c r="G80" i="3"/>
  <c r="E81" i="3"/>
  <c r="G81" i="3"/>
  <c r="E82" i="3"/>
  <c r="G82" i="3"/>
  <c r="E83" i="3"/>
  <c r="G83" i="3"/>
  <c r="E84" i="3"/>
  <c r="G84" i="3"/>
  <c r="E85" i="3"/>
  <c r="G85" i="3"/>
  <c r="G66" i="3"/>
  <c r="E91" i="3"/>
  <c r="B93" i="3"/>
  <c r="F91" i="3"/>
  <c r="G91" i="3"/>
  <c r="E92" i="3"/>
  <c r="F92" i="3"/>
  <c r="G92" i="3"/>
  <c r="E93" i="3"/>
  <c r="F93" i="3"/>
  <c r="G93" i="3"/>
  <c r="E94" i="3"/>
  <c r="F94" i="3"/>
  <c r="G94" i="3"/>
  <c r="E95" i="3"/>
  <c r="F95" i="3"/>
  <c r="G95" i="3"/>
  <c r="E96" i="3"/>
  <c r="F96" i="3"/>
  <c r="G96" i="3"/>
  <c r="E97" i="3"/>
  <c r="F97" i="3"/>
  <c r="G97" i="3"/>
  <c r="E98" i="3"/>
  <c r="F98" i="3"/>
  <c r="G98" i="3"/>
  <c r="E99" i="3"/>
  <c r="F99" i="3"/>
  <c r="G99" i="3"/>
  <c r="E100" i="3"/>
  <c r="F100" i="3"/>
  <c r="G100" i="3"/>
  <c r="E101" i="3"/>
  <c r="F101" i="3"/>
  <c r="G101" i="3"/>
  <c r="E102" i="3"/>
  <c r="F102" i="3"/>
  <c r="G102" i="3"/>
  <c r="E103" i="3"/>
  <c r="F103" i="3"/>
  <c r="G103" i="3"/>
  <c r="E104" i="3"/>
  <c r="F104" i="3"/>
  <c r="G104" i="3"/>
  <c r="E105" i="3"/>
  <c r="F105" i="3"/>
  <c r="G105" i="3"/>
  <c r="E106" i="3"/>
  <c r="F106" i="3"/>
  <c r="G106" i="3"/>
  <c r="E107" i="3"/>
  <c r="F107" i="3"/>
  <c r="G107" i="3"/>
  <c r="E108" i="3"/>
  <c r="F108" i="3"/>
  <c r="G108" i="3"/>
  <c r="E109" i="3"/>
  <c r="F109" i="3"/>
  <c r="G109" i="3"/>
  <c r="E110" i="3"/>
  <c r="F110" i="3"/>
  <c r="G110" i="3"/>
  <c r="E111" i="3"/>
  <c r="F111" i="3"/>
  <c r="G111" i="3"/>
  <c r="E112" i="3"/>
  <c r="F112" i="3"/>
  <c r="G112" i="3"/>
  <c r="E113" i="3"/>
  <c r="F113" i="3"/>
  <c r="G113" i="3"/>
  <c r="E114" i="3"/>
  <c r="F114" i="3"/>
  <c r="G114" i="3"/>
  <c r="E115" i="3"/>
  <c r="F115" i="3"/>
  <c r="G115" i="3"/>
  <c r="E116" i="3"/>
  <c r="F116" i="3"/>
  <c r="G116" i="3"/>
  <c r="E117" i="3"/>
  <c r="F117" i="3"/>
  <c r="G117" i="3"/>
  <c r="E118" i="3"/>
  <c r="F118" i="3"/>
  <c r="G118" i="3"/>
  <c r="E119" i="3"/>
  <c r="F119" i="3"/>
  <c r="G119" i="3"/>
  <c r="E120" i="3"/>
  <c r="F120" i="3"/>
  <c r="G120" i="3"/>
  <c r="B68" i="3"/>
  <c r="F85" i="3"/>
  <c r="F84" i="3"/>
  <c r="F83" i="3"/>
  <c r="F82" i="3"/>
  <c r="F81" i="3"/>
  <c r="F80" i="3"/>
  <c r="F79" i="3"/>
  <c r="F78" i="3"/>
  <c r="F77" i="3"/>
  <c r="F76" i="3"/>
  <c r="F75" i="3"/>
  <c r="F74" i="3"/>
  <c r="F73" i="3"/>
  <c r="F72" i="3"/>
  <c r="F71" i="3"/>
  <c r="F70" i="3"/>
  <c r="F69" i="3"/>
  <c r="F68" i="3"/>
  <c r="F67" i="3"/>
  <c r="F66" i="3"/>
  <c r="B48" i="3"/>
  <c r="F60" i="3"/>
  <c r="F59" i="3"/>
  <c r="F58" i="3"/>
  <c r="F57" i="3"/>
  <c r="F56" i="3"/>
  <c r="F55" i="3"/>
  <c r="F54" i="3"/>
  <c r="F53" i="3"/>
  <c r="F52" i="3"/>
  <c r="F51" i="3"/>
  <c r="F50" i="3"/>
  <c r="F49" i="3"/>
  <c r="F48" i="3"/>
  <c r="F47" i="3"/>
  <c r="F46" i="3"/>
  <c r="B33" i="3"/>
  <c r="F31" i="3"/>
  <c r="E90" i="1"/>
  <c r="G90" i="1"/>
  <c r="E91" i="1"/>
  <c r="F91" i="1"/>
  <c r="G91" i="1"/>
  <c r="E92" i="1"/>
  <c r="F92" i="1"/>
  <c r="G92" i="1"/>
  <c r="E93" i="1"/>
  <c r="F93" i="1"/>
  <c r="G93" i="1"/>
  <c r="E94" i="1"/>
  <c r="F94" i="1"/>
  <c r="G94" i="1"/>
  <c r="E95" i="1"/>
  <c r="F95" i="1"/>
  <c r="G95" i="1"/>
  <c r="E96" i="1"/>
  <c r="F96" i="1"/>
  <c r="G96" i="1"/>
  <c r="E97" i="1"/>
  <c r="F97" i="1"/>
  <c r="G97" i="1"/>
  <c r="E98" i="1"/>
  <c r="F98" i="1"/>
  <c r="G98" i="1"/>
  <c r="E99" i="1"/>
  <c r="F99" i="1"/>
  <c r="G99" i="1"/>
  <c r="E100" i="1"/>
  <c r="F100" i="1"/>
  <c r="G100" i="1"/>
  <c r="E101" i="1"/>
  <c r="F101" i="1"/>
  <c r="G101" i="1"/>
  <c r="E102" i="1"/>
  <c r="F102" i="1"/>
  <c r="G102" i="1"/>
  <c r="E103" i="1"/>
  <c r="F103" i="1"/>
  <c r="G103" i="1"/>
  <c r="E104" i="1"/>
  <c r="F104" i="1"/>
  <c r="G104" i="1"/>
  <c r="E105" i="1"/>
  <c r="F105" i="1"/>
  <c r="G105" i="1"/>
  <c r="E106" i="1"/>
  <c r="F106" i="1"/>
  <c r="G106" i="1"/>
  <c r="E107" i="1"/>
  <c r="F107" i="1"/>
  <c r="G107" i="1"/>
  <c r="E108" i="1"/>
  <c r="F108" i="1"/>
  <c r="G108" i="1"/>
  <c r="E109" i="1"/>
  <c r="F109" i="1"/>
  <c r="G109" i="1"/>
  <c r="E110" i="1"/>
  <c r="F110" i="1"/>
  <c r="G110" i="1"/>
  <c r="E111" i="1"/>
  <c r="F111" i="1"/>
  <c r="G111" i="1"/>
  <c r="E112" i="1"/>
  <c r="F112" i="1"/>
  <c r="G112" i="1"/>
  <c r="E113" i="1"/>
  <c r="F113" i="1"/>
  <c r="G113" i="1"/>
  <c r="E114" i="1"/>
  <c r="F114" i="1"/>
  <c r="G114" i="1"/>
  <c r="E115" i="1"/>
  <c r="F115" i="1"/>
  <c r="G115" i="1"/>
  <c r="E116" i="1"/>
  <c r="F116" i="1"/>
  <c r="G116" i="1"/>
  <c r="E117" i="1"/>
  <c r="F117" i="1"/>
  <c r="G117" i="1"/>
  <c r="E118" i="1"/>
  <c r="F118" i="1"/>
  <c r="G118" i="1"/>
  <c r="E119" i="1"/>
  <c r="F119" i="1"/>
  <c r="G11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E65" i="1"/>
  <c r="G65" i="1"/>
  <c r="E66" i="1"/>
  <c r="F66" i="1"/>
  <c r="G66" i="1"/>
  <c r="E67" i="1"/>
  <c r="F67" i="1"/>
  <c r="G67" i="1"/>
  <c r="E68" i="1"/>
  <c r="F68" i="1"/>
  <c r="G68" i="1"/>
  <c r="E69" i="1"/>
  <c r="F69" i="1"/>
  <c r="G69" i="1"/>
  <c r="E70" i="1"/>
  <c r="F70" i="1"/>
  <c r="G70" i="1"/>
  <c r="E71" i="1"/>
  <c r="F71" i="1"/>
  <c r="G71" i="1"/>
  <c r="E72" i="1"/>
  <c r="F72" i="1"/>
  <c r="G72" i="1"/>
  <c r="E73" i="1"/>
  <c r="F73" i="1"/>
  <c r="G73" i="1"/>
  <c r="E74" i="1"/>
  <c r="F74" i="1"/>
  <c r="G74" i="1"/>
  <c r="E75" i="1"/>
  <c r="F75" i="1"/>
  <c r="G75" i="1"/>
  <c r="E76" i="1"/>
  <c r="F76" i="1"/>
  <c r="G76" i="1"/>
  <c r="E77" i="1"/>
  <c r="F77" i="1"/>
  <c r="G77" i="1"/>
  <c r="E78" i="1"/>
  <c r="F78" i="1"/>
  <c r="G78" i="1"/>
  <c r="E79" i="1"/>
  <c r="F79" i="1"/>
  <c r="G79" i="1"/>
  <c r="E80" i="1"/>
  <c r="F80" i="1"/>
  <c r="G80" i="1"/>
  <c r="E81" i="1"/>
  <c r="F81" i="1"/>
  <c r="G81" i="1"/>
  <c r="E82" i="1"/>
  <c r="F82" i="1"/>
  <c r="G82" i="1"/>
  <c r="E83" i="1"/>
  <c r="F83" i="1"/>
  <c r="G83" i="1"/>
  <c r="E84" i="1"/>
  <c r="F84" i="1"/>
  <c r="G84" i="1"/>
  <c r="D65" i="1"/>
  <c r="D66" i="1"/>
  <c r="D67" i="1"/>
  <c r="D68" i="1"/>
  <c r="D69" i="1"/>
  <c r="D70" i="1"/>
  <c r="D71" i="1"/>
  <c r="D72" i="1"/>
  <c r="D73" i="1"/>
  <c r="D74" i="1"/>
  <c r="D75" i="1"/>
  <c r="D76" i="1"/>
  <c r="D77" i="1"/>
  <c r="D78" i="1"/>
  <c r="D79" i="1"/>
  <c r="D80" i="1"/>
  <c r="D81" i="1"/>
  <c r="D82" i="1"/>
  <c r="D83" i="1"/>
  <c r="D84" i="1"/>
  <c r="E44" i="1"/>
  <c r="B46" i="1"/>
  <c r="F44" i="1"/>
  <c r="G44" i="1"/>
  <c r="E45" i="1"/>
  <c r="F45" i="1"/>
  <c r="G45" i="1"/>
  <c r="E46" i="1"/>
  <c r="F46" i="1"/>
  <c r="G46" i="1"/>
  <c r="E47" i="1"/>
  <c r="F47" i="1"/>
  <c r="G47" i="1"/>
  <c r="E48" i="1"/>
  <c r="F48" i="1"/>
  <c r="G48" i="1"/>
  <c r="E49" i="1"/>
  <c r="F49" i="1"/>
  <c r="G49" i="1"/>
  <c r="E50" i="1"/>
  <c r="F50" i="1"/>
  <c r="G50" i="1"/>
  <c r="E51" i="1"/>
  <c r="F51" i="1"/>
  <c r="G51" i="1"/>
  <c r="E52" i="1"/>
  <c r="F52" i="1"/>
  <c r="G52" i="1"/>
  <c r="E53" i="1"/>
  <c r="F53" i="1"/>
  <c r="G53" i="1"/>
  <c r="E54" i="1"/>
  <c r="F54" i="1"/>
  <c r="G54" i="1"/>
  <c r="E55" i="1"/>
  <c r="F55" i="1"/>
  <c r="G55" i="1"/>
  <c r="E56" i="1"/>
  <c r="F56" i="1"/>
  <c r="G56" i="1"/>
  <c r="E57" i="1"/>
  <c r="F57" i="1"/>
  <c r="G57" i="1"/>
  <c r="E58" i="1"/>
  <c r="F58" i="1"/>
  <c r="G58" i="1"/>
  <c r="D44" i="1"/>
  <c r="D45" i="1"/>
  <c r="D46" i="1"/>
  <c r="D47" i="1"/>
  <c r="D48" i="1"/>
  <c r="D49" i="1"/>
  <c r="D50" i="1"/>
  <c r="D51" i="1"/>
  <c r="D52" i="1"/>
  <c r="D53" i="1"/>
  <c r="D54" i="1"/>
  <c r="D55" i="1"/>
  <c r="D56" i="1"/>
  <c r="D57" i="1"/>
  <c r="D58" i="1"/>
  <c r="D90" i="2"/>
  <c r="D91" i="2"/>
  <c r="D92" i="2"/>
  <c r="D93" i="2"/>
  <c r="D94" i="2"/>
  <c r="D95" i="2"/>
  <c r="D96" i="2"/>
  <c r="D97" i="2"/>
  <c r="D98" i="2"/>
  <c r="D99" i="2"/>
  <c r="D100" i="2"/>
  <c r="D101" i="2"/>
  <c r="D102" i="2"/>
  <c r="D103" i="2"/>
  <c r="D104" i="2"/>
  <c r="D105" i="2"/>
  <c r="D106" i="2"/>
  <c r="D107" i="2"/>
  <c r="D108" i="2"/>
  <c r="D109" i="2"/>
  <c r="D110" i="2"/>
  <c r="D111" i="2"/>
  <c r="D112" i="2"/>
  <c r="D113" i="2"/>
  <c r="D114" i="2"/>
  <c r="D115" i="2"/>
  <c r="D116" i="2"/>
  <c r="D117" i="2"/>
  <c r="D118" i="2"/>
  <c r="D119" i="2"/>
  <c r="E65" i="2"/>
  <c r="E66" i="2"/>
  <c r="D65" i="2"/>
  <c r="D66" i="2"/>
  <c r="D67" i="2"/>
  <c r="D68" i="2"/>
  <c r="D69" i="2"/>
  <c r="D70" i="2"/>
  <c r="D71" i="2"/>
  <c r="D72" i="2"/>
  <c r="D73" i="2"/>
  <c r="D74" i="2"/>
  <c r="D75" i="2"/>
  <c r="D76" i="2"/>
  <c r="D77" i="2"/>
  <c r="D78" i="2"/>
  <c r="D79" i="2"/>
  <c r="D80" i="2"/>
  <c r="D81" i="2"/>
  <c r="D82" i="2"/>
  <c r="D83" i="2"/>
  <c r="D84" i="2"/>
  <c r="B67" i="2"/>
  <c r="E45" i="2"/>
  <c r="G45" i="2"/>
  <c r="E46" i="2"/>
  <c r="G46" i="2"/>
  <c r="E47" i="2"/>
  <c r="G47" i="2"/>
  <c r="E48" i="2"/>
  <c r="G48" i="2"/>
  <c r="E49" i="2"/>
  <c r="G49" i="2"/>
  <c r="E50" i="2"/>
  <c r="G50" i="2"/>
  <c r="E51" i="2"/>
  <c r="G51" i="2"/>
  <c r="E52" i="2"/>
  <c r="G52" i="2"/>
  <c r="E53" i="2"/>
  <c r="G53" i="2"/>
  <c r="E54" i="2"/>
  <c r="G54" i="2"/>
  <c r="E55" i="2"/>
  <c r="G55" i="2"/>
  <c r="E56" i="2"/>
  <c r="G56" i="2"/>
  <c r="E57" i="2"/>
  <c r="G57" i="2"/>
  <c r="E58" i="2"/>
  <c r="G58" i="2"/>
  <c r="E59" i="2"/>
  <c r="G59" i="2"/>
  <c r="D45" i="2"/>
  <c r="D46" i="2"/>
  <c r="D47" i="2"/>
  <c r="D48" i="2"/>
  <c r="D49" i="2"/>
  <c r="D50" i="2"/>
  <c r="D51" i="2"/>
  <c r="D52" i="2"/>
  <c r="D53" i="2"/>
  <c r="D54" i="2"/>
  <c r="D55" i="2"/>
  <c r="D56" i="2"/>
  <c r="D57" i="2"/>
  <c r="D58" i="2"/>
  <c r="D59" i="2"/>
  <c r="B47" i="2"/>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D119" i="3"/>
  <c r="D120" i="3"/>
  <c r="E66" i="3"/>
  <c r="E67" i="3"/>
  <c r="D66" i="3"/>
  <c r="D67" i="3"/>
  <c r="D68" i="3"/>
  <c r="D69" i="3"/>
  <c r="D70" i="3"/>
  <c r="D71" i="3"/>
  <c r="D72" i="3"/>
  <c r="D73" i="3"/>
  <c r="D74" i="3"/>
  <c r="D75" i="3"/>
  <c r="D76" i="3"/>
  <c r="D77" i="3"/>
  <c r="D78" i="3"/>
  <c r="D79" i="3"/>
  <c r="D80" i="3"/>
  <c r="D81" i="3"/>
  <c r="D82" i="3"/>
  <c r="D83" i="3"/>
  <c r="D84" i="3"/>
  <c r="D85" i="3"/>
  <c r="E46" i="3"/>
  <c r="G46" i="3"/>
  <c r="E47" i="3"/>
  <c r="D46" i="3"/>
  <c r="D47" i="3"/>
  <c r="D48" i="3"/>
  <c r="D49" i="3"/>
  <c r="D50" i="3"/>
  <c r="D51" i="3"/>
  <c r="D52" i="3"/>
  <c r="D53" i="3"/>
  <c r="D54" i="3"/>
  <c r="D55" i="3"/>
  <c r="D56" i="3"/>
  <c r="D57" i="3"/>
  <c r="D58" i="3"/>
  <c r="D59" i="3"/>
  <c r="D60" i="3"/>
  <c r="B21" i="3"/>
  <c r="B11" i="3"/>
  <c r="B20" i="2"/>
  <c r="B10" i="1"/>
  <c r="F40" i="3"/>
  <c r="F38" i="2"/>
  <c r="B10" i="2"/>
  <c r="F12" i="2"/>
  <c r="F9" i="2"/>
  <c r="F39" i="3"/>
  <c r="F37" i="3"/>
  <c r="F35" i="3"/>
  <c r="F33" i="3"/>
  <c r="E31" i="3"/>
  <c r="D31" i="3"/>
  <c r="D32" i="3"/>
  <c r="D33" i="3"/>
  <c r="D34" i="3"/>
  <c r="D35" i="3"/>
  <c r="D36" i="3"/>
  <c r="D37" i="3"/>
  <c r="D38" i="3"/>
  <c r="D39" i="3"/>
  <c r="D40" i="3"/>
  <c r="F24" i="3"/>
  <c r="F19" i="3"/>
  <c r="E19" i="3"/>
  <c r="D19" i="3"/>
  <c r="D20" i="3"/>
  <c r="D21" i="3"/>
  <c r="D22" i="3"/>
  <c r="D23" i="3"/>
  <c r="D24" i="3"/>
  <c r="D25" i="3"/>
  <c r="D26" i="3"/>
  <c r="G13" i="3"/>
  <c r="F10" i="3"/>
  <c r="F9" i="3"/>
  <c r="E9" i="3"/>
  <c r="D9" i="3"/>
  <c r="D10" i="3"/>
  <c r="D11" i="3"/>
  <c r="D12" i="3"/>
  <c r="D13" i="3"/>
  <c r="E30" i="2"/>
  <c r="D30" i="2"/>
  <c r="D31" i="2"/>
  <c r="D32" i="2"/>
  <c r="D33" i="2"/>
  <c r="D34" i="2"/>
  <c r="D35" i="2"/>
  <c r="D36" i="2"/>
  <c r="D37" i="2"/>
  <c r="D38" i="2"/>
  <c r="D39" i="2"/>
  <c r="F25" i="2"/>
  <c r="E18" i="2"/>
  <c r="D18" i="2"/>
  <c r="D19" i="2"/>
  <c r="D20" i="2"/>
  <c r="D21" i="2"/>
  <c r="D22" i="2"/>
  <c r="D23" i="2"/>
  <c r="D24" i="2"/>
  <c r="D25" i="2"/>
  <c r="G12" i="2"/>
  <c r="E8" i="2"/>
  <c r="D8" i="2"/>
  <c r="D9" i="2"/>
  <c r="D10" i="2"/>
  <c r="D11" i="2"/>
  <c r="D12" i="2"/>
  <c r="B31" i="1"/>
  <c r="F29" i="1"/>
  <c r="F30" i="1"/>
  <c r="F31" i="1"/>
  <c r="F32" i="1"/>
  <c r="F33" i="1"/>
  <c r="F34" i="1"/>
  <c r="F35" i="1"/>
  <c r="F36" i="1"/>
  <c r="F37" i="1"/>
  <c r="F38" i="1"/>
  <c r="E29" i="1"/>
  <c r="D29" i="1"/>
  <c r="D30" i="1"/>
  <c r="D31" i="1"/>
  <c r="D32" i="1"/>
  <c r="D33" i="1"/>
  <c r="D34" i="1"/>
  <c r="D35" i="1"/>
  <c r="D36" i="1"/>
  <c r="D37" i="1"/>
  <c r="D38" i="1"/>
  <c r="B19" i="1"/>
  <c r="F17" i="1"/>
  <c r="F18" i="1"/>
  <c r="F19" i="1"/>
  <c r="F20" i="1"/>
  <c r="F21" i="1"/>
  <c r="F22" i="1"/>
  <c r="F23" i="1"/>
  <c r="F24" i="1"/>
  <c r="E17" i="1"/>
  <c r="D17" i="1"/>
  <c r="D18" i="1"/>
  <c r="D19" i="1"/>
  <c r="D20" i="1"/>
  <c r="D21" i="1"/>
  <c r="D22" i="1"/>
  <c r="D23" i="1"/>
  <c r="F8" i="1"/>
  <c r="F9" i="1"/>
  <c r="F10" i="1"/>
  <c r="F11" i="1"/>
  <c r="F12" i="1"/>
  <c r="E8" i="1"/>
  <c r="D8" i="1"/>
  <c r="D9" i="1"/>
  <c r="D10" i="1"/>
  <c r="D11" i="1"/>
  <c r="D12" i="1"/>
  <c r="F11" i="2"/>
  <c r="F31" i="2"/>
  <c r="F33" i="2"/>
  <c r="F35" i="2"/>
  <c r="F37" i="2"/>
  <c r="F39" i="2"/>
  <c r="F32" i="2"/>
  <c r="F34" i="2"/>
  <c r="F36" i="2"/>
  <c r="G31" i="3"/>
  <c r="E32" i="3"/>
  <c r="F32" i="3"/>
  <c r="F34" i="3"/>
  <c r="F36" i="3"/>
  <c r="F38" i="3"/>
  <c r="G9" i="3"/>
  <c r="E10" i="3"/>
  <c r="G10" i="3"/>
  <c r="E11" i="3"/>
  <c r="F8" i="2"/>
  <c r="F10" i="2"/>
  <c r="F18" i="2"/>
  <c r="F19" i="2"/>
  <c r="G25" i="2"/>
  <c r="F23" i="2"/>
  <c r="F21" i="2"/>
  <c r="F20" i="2"/>
  <c r="F22" i="2"/>
  <c r="F24" i="2"/>
  <c r="F25" i="3"/>
  <c r="F20" i="3"/>
  <c r="F21" i="3"/>
  <c r="F23" i="3"/>
  <c r="G26" i="3"/>
  <c r="F22" i="3"/>
  <c r="G19" i="3"/>
  <c r="E20" i="3"/>
  <c r="F11" i="3"/>
  <c r="G11" i="3"/>
  <c r="E12" i="3"/>
  <c r="F12" i="3"/>
  <c r="G18" i="2"/>
  <c r="E19" i="2"/>
  <c r="G8" i="2"/>
  <c r="E9" i="2"/>
  <c r="G9" i="2"/>
  <c r="E10" i="2"/>
  <c r="G30" i="2"/>
  <c r="E31" i="2"/>
  <c r="G29" i="1"/>
  <c r="E30" i="1"/>
  <c r="G30" i="1"/>
  <c r="E31" i="1"/>
  <c r="G31" i="1"/>
  <c r="E32" i="1"/>
  <c r="G32" i="1"/>
  <c r="E33" i="1"/>
  <c r="G33" i="1"/>
  <c r="E34" i="1"/>
  <c r="G34" i="1"/>
  <c r="E35" i="1"/>
  <c r="G35" i="1"/>
  <c r="E36" i="1"/>
  <c r="G36" i="1"/>
  <c r="E37" i="1"/>
  <c r="G37" i="1"/>
  <c r="E38" i="1"/>
  <c r="G38" i="1"/>
  <c r="G17" i="1"/>
  <c r="E18" i="1"/>
  <c r="G18" i="1"/>
  <c r="E19" i="1"/>
  <c r="G19" i="1"/>
  <c r="E20" i="1"/>
  <c r="G20" i="1"/>
  <c r="E21" i="1"/>
  <c r="G21" i="1"/>
  <c r="E22" i="1"/>
  <c r="G22" i="1"/>
  <c r="E23" i="1"/>
  <c r="G23" i="1"/>
  <c r="E24" i="1"/>
  <c r="G24" i="1"/>
  <c r="G8" i="1"/>
  <c r="E9" i="1"/>
  <c r="G9" i="1"/>
  <c r="E10" i="1"/>
  <c r="G10" i="1"/>
  <c r="E11" i="1"/>
  <c r="G11" i="1"/>
  <c r="E12" i="1"/>
  <c r="G12" i="1"/>
  <c r="G32" i="3"/>
  <c r="E33" i="3"/>
  <c r="G33" i="3"/>
  <c r="E34" i="3"/>
  <c r="G34" i="3"/>
  <c r="E35" i="3"/>
  <c r="G35" i="3"/>
  <c r="E36" i="3"/>
  <c r="G36" i="3"/>
  <c r="E37" i="3"/>
  <c r="G37" i="3"/>
  <c r="E38" i="3"/>
  <c r="G38" i="3"/>
  <c r="E39" i="3"/>
  <c r="G39" i="3"/>
  <c r="E40" i="3"/>
  <c r="G40" i="3"/>
  <c r="G12" i="3"/>
  <c r="E13" i="3"/>
  <c r="F13" i="3"/>
  <c r="G20" i="3"/>
  <c r="E21" i="3"/>
  <c r="G21" i="3"/>
  <c r="E22" i="3"/>
  <c r="G22" i="3"/>
  <c r="E23" i="3"/>
  <c r="G23" i="3"/>
  <c r="E24" i="3"/>
  <c r="G24" i="3"/>
  <c r="E25" i="3"/>
  <c r="G25" i="3"/>
  <c r="E26" i="3"/>
  <c r="F26" i="3"/>
  <c r="G10" i="2"/>
  <c r="E11" i="2"/>
  <c r="G11" i="2"/>
  <c r="E12" i="2"/>
  <c r="G19" i="2"/>
  <c r="E20" i="2"/>
  <c r="G20" i="2"/>
  <c r="E21" i="2"/>
  <c r="G21" i="2"/>
  <c r="E22" i="2"/>
  <c r="G22" i="2"/>
  <c r="E23" i="2"/>
  <c r="G23" i="2"/>
  <c r="E24" i="2"/>
  <c r="G24" i="2"/>
  <c r="E25" i="2"/>
  <c r="G31" i="2"/>
  <c r="E32" i="2"/>
  <c r="G32" i="2"/>
  <c r="E33" i="2"/>
  <c r="G33" i="2"/>
  <c r="E34" i="2"/>
  <c r="G34" i="2"/>
  <c r="E35" i="2"/>
  <c r="G35" i="2"/>
  <c r="E36" i="2"/>
  <c r="G36" i="2"/>
  <c r="E37" i="2"/>
  <c r="G37" i="2"/>
  <c r="E38" i="2"/>
  <c r="G38" i="2"/>
  <c r="E39" i="2"/>
  <c r="G39" i="2"/>
</calcChain>
</file>

<file path=xl/sharedStrings.xml><?xml version="1.0" encoding="utf-8"?>
<sst xmlns="http://schemas.openxmlformats.org/spreadsheetml/2006/main" count="351" uniqueCount="166">
  <si>
    <t>Descripción del Activo</t>
  </si>
  <si>
    <t>Costo</t>
  </si>
  <si>
    <t>Valor Residual</t>
  </si>
  <si>
    <t>Año</t>
  </si>
  <si>
    <t>Años de Vida Util</t>
  </si>
  <si>
    <t>Año del Activo</t>
  </si>
  <si>
    <t>Valor al Inicial el Año</t>
  </si>
  <si>
    <t>Depreciación Lineal</t>
  </si>
  <si>
    <t>Depreciación</t>
  </si>
  <si>
    <t>Valor al Finalizar el Año</t>
  </si>
  <si>
    <t>Depreciación Balance Decreciente</t>
  </si>
  <si>
    <t>Depreciación Suma de Años Dígitos</t>
  </si>
  <si>
    <t>Activo (5 años de Vida Util)</t>
  </si>
  <si>
    <t>Activo (10 años de Vida Util)</t>
  </si>
  <si>
    <t>Activo (8 años de Vida Util)</t>
  </si>
  <si>
    <t>Activo</t>
  </si>
  <si>
    <t>Bienes o recursos tangibles o intangibles que generan un beneficio económico futuro. Ejemplos maquinarias, terrenos, patentes, equipos, ect.</t>
  </si>
  <si>
    <t>Es el valor estimado del activo una vez finalizada su vida útil. En otras palabras, valor que resta una vez depreciado el activo completamente.</t>
  </si>
  <si>
    <t>Años de vida útil</t>
  </si>
  <si>
    <t xml:space="preserve">Cuánto tiempo el activo dura antes de ponerse obsoleto o deja de ser útil. </t>
  </si>
  <si>
    <t>Valor del activo antes de aplicar el gasto de depreciación.</t>
  </si>
  <si>
    <t>Valor del activo luego de aplicar la disminución del gasto de depreciación.</t>
  </si>
  <si>
    <t>Es la disminución de valor de un activo por razones de agotamiento, desgaste, envejecimiento o uso. El gasto de depreciación representa la porción que disminuye o amortiza el activo durante un periodo.</t>
  </si>
  <si>
    <t>Al igual que el metodo anterior, este es un método acelerado de depreciación, sin embargo este método tiene un mayor gasto de depreciación durante los primeros años y un menor gasto durante los últimos años de la vida útil del activo.</t>
  </si>
  <si>
    <t>Este método de depreciación es el más utilizado y recomendado por facil aplicación. El método lineal supone que el activo se utiliza en la misma intensidad todos los años de su vida útil, por esto el gasto de depreciación es por la misma cantidad todos los años.</t>
  </si>
  <si>
    <t xml:space="preserve">Es un método acelerado de depreciación, este método calcula para el primer año un gasto de depreciación alto y para el último año es más bajo. </t>
  </si>
  <si>
    <t>Definiciones:</t>
  </si>
  <si>
    <t>Activos</t>
  </si>
  <si>
    <t>Vida Útil</t>
  </si>
  <si>
    <t>Aparejos y aperos</t>
  </si>
  <si>
    <t>Arados en general, gradas</t>
  </si>
  <si>
    <t>Arneses</t>
  </si>
  <si>
    <t>Asperjadoras</t>
  </si>
  <si>
    <t>Autos en general</t>
  </si>
  <si>
    <t>Bebederos-avícolas</t>
  </si>
  <si>
    <t>Bombas lavar café</t>
  </si>
  <si>
    <t>Bombas y motores, todo tipo y clase</t>
  </si>
  <si>
    <t>Cadenas</t>
  </si>
  <si>
    <t>Calentadoras</t>
  </si>
  <si>
    <t>Camiones (trucks)</t>
  </si>
  <si>
    <t>Carretas – de bueyes</t>
  </si>
  <si>
    <t>Carretones – de mano</t>
  </si>
  <si>
    <t>Comederos – avícolas</t>
  </si>
  <si>
    <t>Cortadoras caña</t>
  </si>
  <si>
    <t>Cortados Acetileno</t>
  </si>
  <si>
    <t>Cosechadoras granos, pastos</t>
  </si>
  <si>
    <t>Cultivadoras</t>
  </si>
  <si>
    <t>Espulpadoras</t>
  </si>
  <si>
    <t>Draga, elevador</t>
  </si>
  <si>
    <t>Equipo laboratorio</t>
  </si>
  <si>
    <t>Equipo oficina en general</t>
  </si>
  <si>
    <t>Herramientas pequeñas</t>
  </si>
  <si>
    <t>Incubadoras y criaderos</t>
  </si>
  <si>
    <t>Jaulas Individuales Alambre</t>
  </si>
  <si>
    <t>Jaulas gallos pelea</t>
  </si>
  <si>
    <t>Ordenadores mecánicas</t>
  </si>
  <si>
    <t>Rastrilladoras</t>
  </si>
  <si>
    <t>Refrigeradoras eléctricas</t>
  </si>
  <si>
    <t>Romanas</t>
  </si>
  <si>
    <t>Portátiles</t>
  </si>
  <si>
    <t>Para camiones o carretas</t>
  </si>
  <si>
    <t>Sierras – todo tipo</t>
  </si>
  <si>
    <t>Taladros</t>
  </si>
  <si>
    <t>Tanques leche y accesorios</t>
  </si>
  <si>
    <t>Tanques yerbicidas</t>
  </si>
  <si>
    <t>Tanques alimentos y accesorios</t>
  </si>
  <si>
    <t>Tanques gasolina y accesorios</t>
  </si>
  <si>
    <t>Tractores y equipo accesorios</t>
  </si>
  <si>
    <t>Silla montar</t>
  </si>
  <si>
    <t>Tanque de presión</t>
  </si>
  <si>
    <t>Livianos</t>
  </si>
  <si>
    <t>Pesados</t>
  </si>
  <si>
    <t>Abrevaderos en fincas de ganadería de leche, carne, o porcino (bebederos)</t>
  </si>
  <si>
    <t>Acero</t>
  </si>
  <si>
    <t>Concreto</t>
  </si>
  <si>
    <t>Canales de Riego en Concreto</t>
  </si>
  <si>
    <t>Canales de riego en madera</t>
  </si>
  <si>
    <t>Charcos artificiales</t>
  </si>
  <si>
    <t>Casas y toda construcción en cemento</t>
  </si>
  <si>
    <t>Casas y toda construcción en madera (establos, ranchos, gallineros y otros)</t>
  </si>
  <si>
    <t>Cercas:  Madera</t>
  </si>
  <si>
    <t>Alambre</t>
  </si>
  <si>
    <t>Pozos y Acueductos</t>
  </si>
  <si>
    <t>Silos:  Concreto</t>
  </si>
  <si>
    <t>Metal</t>
  </si>
  <si>
    <t>Madera</t>
  </si>
  <si>
    <t>Tanques de agua</t>
  </si>
  <si>
    <t>Aguacates</t>
  </si>
  <si>
    <t>Café</t>
  </si>
  <si>
    <t>Caña</t>
  </si>
  <si>
    <t>Cidras</t>
  </si>
  <si>
    <t>Cocos</t>
  </si>
  <si>
    <t>Guayabas</t>
  </si>
  <si>
    <t>Guineos</t>
  </si>
  <si>
    <t>Limones</t>
  </si>
  <si>
    <t>Ornamentales (stock)</t>
  </si>
  <si>
    <t>Plátanos</t>
  </si>
  <si>
    <t>Quenepas</t>
  </si>
  <si>
    <t>Toronjas</t>
  </si>
  <si>
    <t>Yerbas o Forrajeras</t>
  </si>
  <si>
    <t>Descripción</t>
  </si>
  <si>
    <t>Años Vida Útil Productiva</t>
  </si>
  <si>
    <t>Ganado Lechero</t>
  </si>
  <si>
    <t>Vacas en Producción</t>
  </si>
  <si>
    <t>Padrotes</t>
  </si>
  <si>
    <t>Ganado Carne</t>
  </si>
  <si>
    <t>Vacas Reproductoras</t>
  </si>
  <si>
    <t>Ganado Porcino</t>
  </si>
  <si>
    <t>Cerdas Reproductoras</t>
  </si>
  <si>
    <t>Ganado Caprino</t>
  </si>
  <si>
    <t>Cabras Reproductoras</t>
  </si>
  <si>
    <t>Ganado Avícola</t>
  </si>
  <si>
    <t>Ponedoras</t>
  </si>
  <si>
    <t>Otros Animales de Trabajo</t>
  </si>
  <si>
    <t>Bueyes</t>
  </si>
  <si>
    <t>Caballos</t>
  </si>
  <si>
    <t>Mulas</t>
  </si>
  <si>
    <t>1 ½   (18 meses)</t>
  </si>
  <si>
    <t>Fuente de información:   Manual of Procedures, Federal Taxes, Bulletin F. (Agriuclture), 1968 Departamento de Ingeniería Agrícola, S.E.A.</t>
  </si>
  <si>
    <t>Fuente de información: Manual de Procedures, Federal Taxes, Bulletin F, (Agriculture), 1968. Heady and Hopkins, Farms Records and Accounts, 1962. Sosa, Humberto – Records para la finca, S.E.A., 1962. Departamento de Agronomía y Horticultura, E.E.A.</t>
  </si>
  <si>
    <t>Fuente de informacion: Sosa, Huberto, Records para la Finca, S.E.A, 1962 Departamento de Zootecnia, S.E.A., U.P.R Manual of Procedures, Federal Taxes, Bulletin F., (Agriculture), 1968.</t>
  </si>
  <si>
    <t>Grúas y accesorios</t>
  </si>
  <si>
    <t>Vagones o carretones para caña y otros usos</t>
  </si>
  <si>
    <t>Secadoras café (bombas, bateas)</t>
  </si>
  <si>
    <t>Fuente de información:  Manual of Procedures, Federal Taxes, Bulletin F. (Agriculture), 1968.  Farms Records and Acounting, Handy Hopkins, Departamento de Ingeniería Agrícola, S.E.A.  Records para la Finca, Sosa, U.S.S.A., 1962.</t>
  </si>
  <si>
    <t>Planta eléctrica</t>
  </si>
  <si>
    <t>Sembradoras</t>
  </si>
  <si>
    <t>Cosechas y Frutas de P.R.</t>
  </si>
  <si>
    <t>Chinas(todas)</t>
  </si>
  <si>
    <t>Mangos</t>
  </si>
  <si>
    <t>Piñas</t>
  </si>
  <si>
    <t>Cuadro 2:  Años de Vida Útil Estimado para Maquinaria y Equipo del Negocio Agrícola en P.R.</t>
  </si>
  <si>
    <t>Cuadro 1.  Años de vida útil estimado para edificaciones y otras facilidades del negocio agrícola en P.R.</t>
  </si>
  <si>
    <t>Cuadro 3:  Años de Vida Util Promedio para Algunos Cultivos Tropicales del Negocio Agrícola en P.R.</t>
  </si>
  <si>
    <t>Valor al inicial el año</t>
  </si>
  <si>
    <t>Valor al finalizar el año</t>
  </si>
  <si>
    <t>Servicio de Extensión Agrícola</t>
  </si>
  <si>
    <t>UNIVERSIDAD DE PUERTO RICO</t>
  </si>
  <si>
    <t>RECINTO UNIVERSITARIO DE MAYAGUEZ</t>
  </si>
  <si>
    <t>COLEGIO DE CIENCIAS AGRICOLAS</t>
  </si>
  <si>
    <t>SERVICIO DE EXTENSION AGRICOLA</t>
  </si>
  <si>
    <t>Preparado por:</t>
  </si>
  <si>
    <t>Catedrática Auxiliar</t>
  </si>
  <si>
    <t>Departamento de Economía Agrícola y Sociología Rural</t>
  </si>
  <si>
    <t>Sandra Blas</t>
  </si>
  <si>
    <t>Estudiante Graduada</t>
  </si>
  <si>
    <t>CENTRO DE EDUCACION EN TECNOLOGIA Y ADMINISTRACION PARA AGRICULTORES SOCIALMENTE DESVENTAJADOS DE PUERTO RICO</t>
  </si>
  <si>
    <t>Instrucciones Generales:</t>
  </si>
  <si>
    <t>DEPRECIACION Y VALOR DE ACTIVOS</t>
  </si>
  <si>
    <t>¿Qué tipo de activo adquirió? Por ejemplo Tractor, camión, nevera, entre otros.</t>
  </si>
  <si>
    <t>Es el año de fabricante, año que se produjo el activo</t>
  </si>
  <si>
    <t>Precio original del activo, Precio de Fábrica si es usado no se coloca el precio de compra.</t>
  </si>
  <si>
    <t>Favor de llenar las celdas de color gris</t>
  </si>
  <si>
    <t xml:space="preserve">Estos Cuadros presentan algunas recomendaciones para establecer los años de vida util de algunos activos, las referencias se encuentran en la parte inferior del cuadro.  Los activos se encuentran categorizados en edificaciones y otras facilidades, maquinarias y equipos, cultivos tropicales y animales. </t>
  </si>
  <si>
    <t>Cuadro 4.  Años de Vida Útil Productiva Promedio para Diferentes Animales en el Negocio Agrícola en P.R.</t>
  </si>
  <si>
    <t xml:space="preserve">Años de Vida Útil para Activos </t>
  </si>
  <si>
    <t xml:space="preserve">Esta hoja electrónica fue diseñada para calcular el gasto de depreciación y el valor de los activos durante los años de la vida útil. Este archivo contiene varias hojas, una hoja para cada método de depreciación para 5, 8y 10 años de vida útil. Recuerde, siempre debe mantener el método de depreciación utilizado a lo largo de la vida útil del activo, al menos que tenga razones validas para cambiarlo. De cambiar el método depreciación debes hacer una nota alcance en sus estados financieros o notificarlo a su contador o a quien corresponda. La última página del archivo contiene algunas sugerencias de años de vida útil para varios activos de las empresas agrícolas.  </t>
  </si>
  <si>
    <t>Activo (15 años de Vida Util)</t>
  </si>
  <si>
    <t>Activo (20 años de Vida Util)</t>
  </si>
  <si>
    <t>Activo (30 años de Vida Util)</t>
  </si>
  <si>
    <t>Herold Kasandor Eustache</t>
  </si>
  <si>
    <t>Estudiante Graduado</t>
  </si>
  <si>
    <t>Revisado por:</t>
  </si>
  <si>
    <t>Actualizado Noviembre 2019</t>
  </si>
  <si>
    <t>Award Number: USDA-OAO:10544236 &amp; by USDA/OPPE under Award Number: AO182501X443G015</t>
  </si>
  <si>
    <t>Alexandra Gregory Crespo, Ph.D.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</si>
</sst>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_(&quot;$&quot;\ * #,##0_);_(&quot;$&quot;\ * \(#,##0\);_(&quot;$&quot;\ * &quot;-&quot;??_);_(@_)"/>
  </numFmts>
  <fonts count="16" x14ac:knownFonts="1">
    <font>
      <sz val="12"/>
      <color theme="1"/>
      <name val="Times New Roman"/>
      <family val="2"/>
    </font>
    <font>
      <sz val="12"/>
      <color theme="1"/>
      <name val="Times New Roman"/>
      <family val="2"/>
    </font>
    <font>
      <b/>
      <sz val="12"/>
      <color theme="1"/>
      <name val="Times New Roman"/>
      <family val="1"/>
    </font>
    <font>
      <b/>
      <sz val="14"/>
      <color theme="1"/>
      <name val="Times New Roman"/>
      <family val="1"/>
    </font>
    <font>
      <b/>
      <sz val="16"/>
      <color theme="1"/>
      <name val="Times New Roman"/>
      <family val="1"/>
    </font>
    <font>
      <sz val="18"/>
      <color theme="1"/>
      <name val="Times New Roman"/>
      <family val="1"/>
    </font>
    <font>
      <b/>
      <sz val="18"/>
      <color rgb="FF000000"/>
      <name val="Times New Roman"/>
      <family val="1"/>
    </font>
    <font>
      <sz val="18"/>
      <color rgb="FF000000"/>
      <name val="Times New Roman"/>
      <family val="1"/>
    </font>
    <font>
      <sz val="14"/>
      <color rgb="FF000000"/>
      <name val="Times New Roman"/>
      <family val="1"/>
    </font>
    <font>
      <b/>
      <sz val="20"/>
      <color theme="1"/>
      <name val="Times New Roman"/>
      <family val="1"/>
    </font>
    <font>
      <b/>
      <sz val="18"/>
      <color theme="1"/>
      <name val="Times New Roman"/>
      <family val="1"/>
    </font>
    <font>
      <b/>
      <sz val="24"/>
      <color theme="1"/>
      <name val="Times New Roman"/>
      <family val="1"/>
    </font>
    <font>
      <b/>
      <sz val="14"/>
      <color theme="1"/>
      <name val="Times New Roman"/>
      <family val="1"/>
      <scheme val="minor"/>
    </font>
    <font>
      <b/>
      <sz val="10"/>
      <color theme="1"/>
      <name val="Times New Roman"/>
      <family val="1"/>
      <scheme val="minor"/>
    </font>
    <font>
      <sz val="10"/>
      <color theme="1"/>
      <name val="Times New Roman"/>
      <family val="1"/>
      <scheme val="minor"/>
    </font>
    <font>
      <b/>
      <u/>
      <sz val="10"/>
      <color theme="1"/>
      <name val="Times New Roman"/>
      <family val="1"/>
      <scheme val="minor"/>
    </font>
  </fonts>
  <fills count="4">
    <fill>
      <patternFill patternType="none"/>
    </fill>
    <fill>
      <patternFill patternType="gray125"/>
    </fill>
    <fill>
      <patternFill patternType="solid">
        <fgColor theme="6" tint="0.39997558519241921"/>
        <bgColor indexed="64"/>
      </patternFill>
    </fill>
    <fill>
      <patternFill patternType="solid">
        <fgColor theme="0" tint="-0.3499862666707357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bottom/>
      <diagonal/>
    </border>
    <border>
      <left/>
      <right/>
      <top/>
      <bottom style="medium">
        <color auto="1"/>
      </bottom>
      <diagonal/>
    </border>
    <border>
      <left style="medium">
        <color auto="1"/>
      </left>
      <right/>
      <top/>
      <bottom/>
      <diagonal/>
    </border>
    <border>
      <left style="medium">
        <color auto="1"/>
      </left>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right/>
      <top style="medium">
        <color auto="1"/>
      </top>
      <bottom style="medium">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medium">
        <color auto="1"/>
      </right>
      <top style="medium">
        <color auto="1"/>
      </top>
      <bottom/>
      <diagonal/>
    </border>
    <border>
      <left style="thin">
        <color auto="1"/>
      </left>
      <right/>
      <top style="medium">
        <color auto="1"/>
      </top>
      <bottom style="medium">
        <color auto="1"/>
      </bottom>
      <diagonal/>
    </border>
    <border>
      <left/>
      <right/>
      <top/>
      <bottom style="thin">
        <color auto="1"/>
      </bottom>
      <diagonal/>
    </border>
  </borders>
  <cellStyleXfs count="2">
    <xf numFmtId="0" fontId="0" fillId="0" borderId="0"/>
    <xf numFmtId="164" fontId="1" fillId="0" borderId="0" applyFont="0" applyFill="0" applyBorder="0" applyAlignment="0" applyProtection="0"/>
  </cellStyleXfs>
  <cellXfs count="119">
    <xf numFmtId="0" fontId="0" fillId="0" borderId="0" xfId="0"/>
    <xf numFmtId="0" fontId="2" fillId="0" borderId="0" xfId="0" applyFont="1"/>
    <xf numFmtId="0" fontId="3" fillId="0" borderId="0" xfId="0" applyFont="1"/>
    <xf numFmtId="0" fontId="0" fillId="0" borderId="0" xfId="0" applyAlignment="1">
      <alignment wrapText="1"/>
    </xf>
    <xf numFmtId="0" fontId="2" fillId="0" borderId="0" xfId="0" applyFont="1" applyAlignment="1"/>
    <xf numFmtId="0" fontId="0" fillId="0" borderId="0" xfId="0" applyAlignment="1"/>
    <xf numFmtId="0" fontId="4" fillId="0" borderId="0" xfId="0" applyFont="1"/>
    <xf numFmtId="0" fontId="0" fillId="0" borderId="1" xfId="0" applyBorder="1"/>
    <xf numFmtId="165" fontId="0" fillId="0" borderId="1" xfId="1" applyNumberFormat="1" applyFont="1" applyBorder="1"/>
    <xf numFmtId="0" fontId="2" fillId="2" borderId="1" xfId="0" applyFont="1" applyFill="1" applyBorder="1" applyAlignment="1">
      <alignment horizontal="center"/>
    </xf>
    <xf numFmtId="0" fontId="0" fillId="0" borderId="0" xfId="0" applyBorder="1"/>
    <xf numFmtId="165" fontId="0" fillId="0" borderId="0" xfId="1" applyNumberFormat="1" applyFont="1" applyBorder="1"/>
    <xf numFmtId="165" fontId="0" fillId="0" borderId="2" xfId="1" applyNumberFormat="1" applyFont="1" applyBorder="1"/>
    <xf numFmtId="0" fontId="0" fillId="0" borderId="3" xfId="0" applyBorder="1"/>
    <xf numFmtId="0" fontId="5" fillId="0" borderId="0" xfId="0" applyFont="1" applyAlignment="1">
      <alignment wrapText="1"/>
    </xf>
    <xf numFmtId="0" fontId="5" fillId="0" borderId="0" xfId="0" applyFont="1"/>
    <xf numFmtId="0" fontId="7" fillId="0" borderId="1" xfId="0" applyFont="1" applyBorder="1" applyAlignment="1">
      <alignment horizontal="left" vertical="center" wrapText="1" indent="1"/>
    </xf>
    <xf numFmtId="0" fontId="8" fillId="0" borderId="0" xfId="0" applyFont="1" applyBorder="1" applyAlignment="1">
      <alignment vertical="center" wrapText="1"/>
    </xf>
    <xf numFmtId="0" fontId="5" fillId="0" borderId="0" xfId="0" applyFont="1" applyAlignment="1">
      <alignment horizontal="left"/>
    </xf>
    <xf numFmtId="0" fontId="10" fillId="0" borderId="0" xfId="0" applyFont="1" applyAlignment="1">
      <alignment horizontal="center" wrapText="1"/>
    </xf>
    <xf numFmtId="0" fontId="7" fillId="0" borderId="0" xfId="0" applyFont="1" applyBorder="1" applyAlignment="1">
      <alignment horizontal="left" vertical="center" wrapText="1" indent="1"/>
    </xf>
    <xf numFmtId="0" fontId="7" fillId="0" borderId="0" xfId="0" applyFont="1" applyBorder="1" applyAlignment="1">
      <alignment vertical="center" wrapText="1"/>
    </xf>
    <xf numFmtId="0" fontId="5" fillId="0" borderId="0" xfId="0" applyFont="1" applyBorder="1"/>
    <xf numFmtId="0" fontId="5" fillId="0" borderId="0" xfId="0" applyFont="1" applyAlignment="1"/>
    <xf numFmtId="0" fontId="5" fillId="0" borderId="0" xfId="0" applyFont="1" applyAlignment="1">
      <alignment vertical="center" wrapText="1"/>
    </xf>
    <xf numFmtId="0" fontId="4" fillId="0" borderId="0" xfId="0" applyFont="1" applyAlignment="1">
      <alignment vertical="center"/>
    </xf>
    <xf numFmtId="0" fontId="8" fillId="0" borderId="13" xfId="0" applyFont="1" applyBorder="1" applyAlignment="1">
      <alignment vertical="center" wrapText="1"/>
    </xf>
    <xf numFmtId="0" fontId="0" fillId="3" borderId="1" xfId="0" applyFill="1" applyBorder="1" applyAlignment="1" applyProtection="1">
      <protection locked="0"/>
    </xf>
    <xf numFmtId="165" fontId="0" fillId="3" borderId="1" xfId="1" applyNumberFormat="1" applyFont="1" applyFill="1" applyBorder="1" applyAlignment="1" applyProtection="1">
      <alignment wrapText="1"/>
      <protection locked="0"/>
    </xf>
    <xf numFmtId="0" fontId="0" fillId="0" borderId="0" xfId="0" applyFill="1" applyAlignment="1" applyProtection="1">
      <alignment wrapText="1"/>
      <protection locked="0"/>
    </xf>
    <xf numFmtId="165" fontId="0" fillId="0" borderId="1" xfId="1" applyNumberFormat="1" applyFont="1" applyBorder="1" applyAlignment="1" applyProtection="1">
      <alignment wrapText="1"/>
    </xf>
    <xf numFmtId="0" fontId="0" fillId="0" borderId="1" xfId="0" applyBorder="1" applyAlignment="1" applyProtection="1">
      <alignment wrapText="1"/>
    </xf>
    <xf numFmtId="0" fontId="0" fillId="0" borderId="0" xfId="0" applyBorder="1" applyAlignment="1">
      <alignment vertical="center"/>
    </xf>
    <xf numFmtId="0" fontId="8" fillId="0" borderId="0" xfId="0" applyFont="1" applyBorder="1" applyAlignment="1">
      <alignment horizontal="left" vertical="center" wrapText="1"/>
    </xf>
    <xf numFmtId="0" fontId="4" fillId="0" borderId="0" xfId="0" applyFont="1" applyFill="1" applyAlignment="1">
      <alignment vertical="center"/>
    </xf>
    <xf numFmtId="0" fontId="9" fillId="0" borderId="0" xfId="0" applyFont="1" applyFill="1" applyAlignment="1">
      <alignment horizontal="left" vertical="center"/>
    </xf>
    <xf numFmtId="0" fontId="0" fillId="0" borderId="0" xfId="0" applyFill="1"/>
    <xf numFmtId="0" fontId="4" fillId="0" borderId="0" xfId="0" applyFont="1" applyBorder="1" applyAlignment="1">
      <alignment vertical="center"/>
    </xf>
    <xf numFmtId="0" fontId="14" fillId="0" borderId="0" xfId="0" applyFont="1"/>
    <xf numFmtId="0" fontId="13" fillId="0" borderId="1" xfId="0" applyFont="1" applyBorder="1" applyAlignment="1">
      <alignment horizontal="center" vertical="center" wrapText="1"/>
    </xf>
    <xf numFmtId="0" fontId="14" fillId="0" borderId="15" xfId="0" applyFont="1" applyBorder="1"/>
    <xf numFmtId="0" fontId="14" fillId="0" borderId="1" xfId="0" applyFont="1" applyBorder="1" applyAlignment="1">
      <alignment vertical="top"/>
    </xf>
    <xf numFmtId="0" fontId="14" fillId="0" borderId="1" xfId="0" applyFont="1" applyBorder="1" applyAlignment="1">
      <alignment horizontal="left" vertical="top" indent="2"/>
    </xf>
    <xf numFmtId="0" fontId="14" fillId="0" borderId="1" xfId="0" applyFont="1" applyBorder="1" applyAlignment="1">
      <alignment horizontal="left" vertical="top" indent="5"/>
    </xf>
    <xf numFmtId="0" fontId="14" fillId="0" borderId="1" xfId="0" applyFont="1" applyBorder="1" applyAlignment="1">
      <alignment horizontal="left" vertical="top" indent="4"/>
    </xf>
    <xf numFmtId="0" fontId="13" fillId="0" borderId="0" xfId="0" applyFont="1" applyBorder="1" applyAlignment="1">
      <alignment horizontal="center" vertical="top" wrapText="1"/>
    </xf>
    <xf numFmtId="0" fontId="13" fillId="0" borderId="0" xfId="0" applyFont="1" applyBorder="1" applyAlignment="1">
      <alignment horizontal="center" vertical="center" wrapText="1"/>
    </xf>
    <xf numFmtId="0" fontId="14" fillId="0" borderId="1" xfId="0" applyFont="1" applyBorder="1" applyAlignment="1">
      <alignment vertical="top" wrapText="1"/>
    </xf>
    <xf numFmtId="0" fontId="14" fillId="0" borderId="1" xfId="0" applyFont="1" applyBorder="1" applyAlignment="1">
      <alignment horizontal="center" vertical="center" wrapText="1"/>
    </xf>
    <xf numFmtId="0" fontId="14" fillId="0" borderId="1" xfId="0" applyFont="1" applyBorder="1" applyAlignment="1">
      <alignment horizontal="left" vertical="top" wrapText="1" indent="3"/>
    </xf>
    <xf numFmtId="0" fontId="14" fillId="0" borderId="1" xfId="0" applyFont="1" applyBorder="1" applyAlignment="1">
      <alignment horizontal="left" vertical="top" wrapText="1" indent="2"/>
    </xf>
    <xf numFmtId="0" fontId="14"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3" fillId="0" borderId="9" xfId="0" applyFont="1" applyBorder="1" applyAlignment="1">
      <alignment horizontal="left" vertical="center" wrapText="1"/>
    </xf>
    <xf numFmtId="0" fontId="14" fillId="0" borderId="8" xfId="0" applyFont="1" applyBorder="1" applyAlignment="1">
      <alignment vertical="top" wrapText="1"/>
    </xf>
    <xf numFmtId="0" fontId="14" fillId="0" borderId="10" xfId="0" applyFont="1" applyBorder="1" applyAlignment="1">
      <alignment vertical="top" wrapText="1"/>
    </xf>
    <xf numFmtId="0" fontId="13" fillId="0" borderId="9" xfId="0" applyFont="1" applyBorder="1" applyAlignment="1">
      <alignment horizontal="center" vertical="top" wrapText="1"/>
    </xf>
    <xf numFmtId="0" fontId="15" fillId="0" borderId="8" xfId="0" applyFont="1" applyBorder="1" applyAlignment="1">
      <alignment vertical="top" wrapText="1"/>
    </xf>
    <xf numFmtId="0" fontId="14" fillId="0" borderId="8" xfId="0" applyFont="1" applyBorder="1" applyAlignment="1">
      <alignment horizontal="left" vertical="top" wrapText="1" indent="1"/>
    </xf>
    <xf numFmtId="0" fontId="14" fillId="0" borderId="10" xfId="0" applyFont="1" applyBorder="1" applyAlignment="1">
      <alignment horizontal="left" vertical="top" wrapText="1" indent="1"/>
    </xf>
    <xf numFmtId="0" fontId="6" fillId="0" borderId="0" xfId="0" applyFont="1" applyBorder="1" applyAlignment="1">
      <alignment vertical="center"/>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wrapText="1"/>
    </xf>
    <xf numFmtId="0" fontId="5" fillId="0" borderId="0" xfId="0" applyFont="1"/>
    <xf numFmtId="0" fontId="7" fillId="0" borderId="1" xfId="0" applyFont="1" applyBorder="1" applyAlignment="1">
      <alignment horizontal="lef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13" xfId="0" applyFont="1" applyBorder="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wrapText="1"/>
    </xf>
    <xf numFmtId="0" fontId="11" fillId="0" borderId="0" xfId="0" applyFont="1" applyAlignment="1">
      <alignment horizontal="center" wrapText="1"/>
    </xf>
    <xf numFmtId="0" fontId="10" fillId="0" borderId="0" xfId="0" applyFont="1" applyAlignment="1">
      <alignment horizontal="left" wrapText="1"/>
    </xf>
    <xf numFmtId="0" fontId="6" fillId="0" borderId="3" xfId="0" applyFont="1" applyBorder="1" applyAlignment="1">
      <alignment horizontal="left" vertical="center" wrapText="1"/>
    </xf>
    <xf numFmtId="0" fontId="6"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0" borderId="18" xfId="0" applyFont="1" applyBorder="1" applyAlignment="1">
      <alignment horizontal="left" vertical="center" wrapText="1"/>
    </xf>
    <xf numFmtId="0" fontId="5" fillId="0" borderId="0" xfId="0" applyFont="1" applyAlignment="1">
      <alignment horizontal="left" vertical="center" wrapText="1"/>
    </xf>
    <xf numFmtId="0" fontId="0" fillId="3" borderId="0" xfId="0" applyFill="1" applyAlignment="1" applyProtection="1">
      <alignment horizontal="center"/>
      <protection locked="0"/>
    </xf>
    <xf numFmtId="0" fontId="3" fillId="0" borderId="0" xfId="0" applyFont="1" applyAlignment="1">
      <alignment horizontal="left"/>
    </xf>
    <xf numFmtId="0" fontId="8" fillId="0" borderId="0" xfId="0" applyFont="1" applyBorder="1" applyAlignment="1">
      <alignment horizontal="left" vertical="center" wrapText="1"/>
    </xf>
    <xf numFmtId="0" fontId="9" fillId="3" borderId="0" xfId="0" applyFont="1" applyFill="1" applyAlignment="1">
      <alignment horizontal="left" vertical="center"/>
    </xf>
    <xf numFmtId="0" fontId="0" fillId="3" borderId="0" xfId="0" applyFill="1" applyAlignment="1" applyProtection="1">
      <alignment horizontal="center" wrapText="1"/>
      <protection locked="0"/>
    </xf>
    <xf numFmtId="0" fontId="13" fillId="0" borderId="12" xfId="0" applyFont="1" applyBorder="1" applyAlignment="1">
      <alignment horizontal="center" vertical="top" wrapText="1"/>
    </xf>
    <xf numFmtId="0" fontId="13" fillId="0" borderId="4" xfId="0" applyFont="1" applyBorder="1" applyAlignment="1">
      <alignment horizontal="center" vertical="top" wrapText="1"/>
    </xf>
    <xf numFmtId="0" fontId="14" fillId="0" borderId="0" xfId="0" applyFont="1" applyBorder="1" applyAlignment="1">
      <alignment horizontal="center"/>
    </xf>
    <xf numFmtId="0" fontId="14" fillId="0" borderId="6" xfId="0" applyFont="1" applyBorder="1" applyAlignment="1">
      <alignment horizontal="center"/>
    </xf>
    <xf numFmtId="0" fontId="14" fillId="0" borderId="11" xfId="0" applyFont="1" applyBorder="1" applyAlignment="1">
      <alignment horizontal="center"/>
    </xf>
    <xf numFmtId="0" fontId="14" fillId="0" borderId="16" xfId="0" applyFont="1" applyBorder="1" applyAlignment="1">
      <alignment horizontal="center"/>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7" xfId="0" applyFont="1" applyBorder="1" applyAlignment="1">
      <alignment horizontal="center" vertical="top" wrapText="1"/>
    </xf>
    <xf numFmtId="0" fontId="14" fillId="0" borderId="5" xfId="0" applyFont="1" applyBorder="1" applyAlignment="1">
      <alignment horizontal="center" vertical="top" wrapText="1"/>
    </xf>
    <xf numFmtId="0" fontId="14" fillId="0" borderId="0" xfId="0" applyFont="1" applyBorder="1" applyAlignment="1">
      <alignment horizontal="center" vertical="top" wrapText="1"/>
    </xf>
    <xf numFmtId="0" fontId="14" fillId="0" borderId="6" xfId="0" applyFont="1" applyBorder="1" applyAlignment="1">
      <alignment horizontal="center" vertical="top" wrapText="1"/>
    </xf>
    <xf numFmtId="0" fontId="14" fillId="0" borderId="3" xfId="0" applyFont="1" applyBorder="1" applyAlignment="1">
      <alignment horizontal="center" vertical="top" wrapText="1"/>
    </xf>
    <xf numFmtId="0" fontId="14" fillId="0" borderId="14" xfId="0" applyFont="1" applyBorder="1" applyAlignment="1">
      <alignment horizontal="center" vertical="top"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xf>
    <xf numFmtId="0" fontId="14" fillId="0" borderId="14" xfId="0" applyFont="1" applyBorder="1" applyAlignment="1">
      <alignment horizontal="center"/>
    </xf>
    <xf numFmtId="0" fontId="12" fillId="0" borderId="0" xfId="0" applyFont="1" applyAlignment="1">
      <alignment horizontal="left"/>
    </xf>
    <xf numFmtId="0" fontId="14" fillId="0" borderId="0" xfId="0" applyFont="1" applyAlignment="1">
      <alignment horizontal="left" wrapText="1"/>
    </xf>
    <xf numFmtId="0" fontId="14" fillId="0" borderId="11" xfId="0" applyFont="1" applyBorder="1" applyAlignment="1">
      <alignment horizontal="left" wrapText="1"/>
    </xf>
    <xf numFmtId="0" fontId="14" fillId="0" borderId="0" xfId="0" applyFont="1" applyAlignment="1">
      <alignment horizontal="left" vertical="center" wrapText="1"/>
    </xf>
    <xf numFmtId="0" fontId="13" fillId="0" borderId="0" xfId="0" applyFont="1" applyBorder="1" applyAlignment="1">
      <alignment horizontal="left" wrapText="1"/>
    </xf>
    <xf numFmtId="0" fontId="14" fillId="0" borderId="0" xfId="0" applyFont="1" applyBorder="1" applyAlignment="1">
      <alignment horizontal="left" vertical="top" wrapText="1"/>
    </xf>
    <xf numFmtId="0" fontId="13" fillId="0" borderId="0" xfId="0" applyFont="1" applyBorder="1" applyAlignment="1">
      <alignment vertical="center" wrapText="1"/>
    </xf>
    <xf numFmtId="0" fontId="13" fillId="0" borderId="7" xfId="0" applyFont="1" applyBorder="1" applyAlignment="1">
      <alignment horizontal="left" vertical="center" wrapText="1"/>
    </xf>
    <xf numFmtId="0" fontId="13" fillId="0" borderId="7" xfId="0" applyFont="1" applyBorder="1" applyAlignment="1">
      <alignment horizontal="left" wrapText="1"/>
    </xf>
    <xf numFmtId="0" fontId="13" fillId="0" borderId="3" xfId="0" applyFont="1" applyBorder="1" applyAlignment="1">
      <alignment horizontal="center" vertical="center" wrapText="1"/>
    </xf>
    <xf numFmtId="0" fontId="13" fillId="0" borderId="14" xfId="0" applyFont="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490676</xdr:colOff>
      <xdr:row>1</xdr:row>
      <xdr:rowOff>62783</xdr:rowOff>
    </xdr:from>
    <xdr:to>
      <xdr:col>24</xdr:col>
      <xdr:colOff>29797</xdr:colOff>
      <xdr:row>7</xdr:row>
      <xdr:rowOff>73042</xdr:rowOff>
    </xdr:to>
    <xdr:pic>
      <xdr:nvPicPr>
        <xdr:cNvPr id="3" name="Picture 2" descr="sea">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18483996" y="360439"/>
          <a:ext cx="1845957" cy="1885494"/>
        </a:xfrm>
        <a:prstGeom prst="rect">
          <a:avLst/>
        </a:prstGeom>
        <a:noFill/>
        <a:ln w="9525">
          <a:noFill/>
          <a:miter lim="800000"/>
          <a:headEnd/>
          <a:tailEnd/>
        </a:ln>
      </xdr:spPr>
    </xdr:pic>
    <xdr:clientData/>
  </xdr:twoCellAnchor>
  <xdr:twoCellAnchor editAs="oneCell">
    <xdr:from>
      <xdr:col>0</xdr:col>
      <xdr:colOff>551717</xdr:colOff>
      <xdr:row>0</xdr:row>
      <xdr:rowOff>146538</xdr:rowOff>
    </xdr:from>
    <xdr:to>
      <xdr:col>0</xdr:col>
      <xdr:colOff>2111036</xdr:colOff>
      <xdr:row>6</xdr:row>
      <xdr:rowOff>249115</xdr:rowOff>
    </xdr:to>
    <xdr:pic>
      <xdr:nvPicPr>
        <xdr:cNvPr id="4" name="Picture 3" descr="Logo CETAA 4 version.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stretch>
          <a:fillRect/>
        </a:stretch>
      </xdr:blipFill>
      <xdr:spPr>
        <a:xfrm>
          <a:off x="551717" y="146538"/>
          <a:ext cx="1559319" cy="199292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Classic">
      <a:majorFont>
        <a:latin typeface="Arial"/>
        <a:ea typeface=""/>
        <a:cs typeface=""/>
        <a:font script="Jpan" typeface="ＭＳ Ｐゴシック"/>
        <a:font script="Hang" typeface="돋움"/>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Times New Roman"/>
        <a:ea typeface=""/>
        <a:cs typeface=""/>
        <a:font script="Jpan" typeface="ＭＳ Ｐ明朝"/>
        <a:font script="Hang" typeface="바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
  <sheetViews>
    <sheetView tabSelected="1" zoomScale="70" zoomScaleNormal="70" zoomScalePageLayoutView="50" workbookViewId="0">
      <selection activeCell="A13" sqref="A13:X13"/>
    </sheetView>
  </sheetViews>
  <sheetFormatPr defaultColWidth="8.875" defaultRowHeight="23.25" x14ac:dyDescent="0.35"/>
  <cols>
    <col min="1" max="1" width="33" style="14" customWidth="1"/>
    <col min="2" max="2" width="16" style="15" customWidth="1"/>
    <col min="3" max="3" width="24.375" style="15" bestFit="1" customWidth="1"/>
    <col min="4" max="8" width="8.875" style="15"/>
    <col min="9" max="9" width="4.625" style="15" customWidth="1"/>
    <col min="10" max="10" width="10.125" style="15" customWidth="1"/>
    <col min="11" max="11" width="8.875" style="15"/>
    <col min="12" max="12" width="15.125" style="15" customWidth="1"/>
    <col min="13" max="23" width="8.875" style="15"/>
    <col min="24" max="24" width="12.375" style="15" customWidth="1"/>
    <col min="25" max="16384" width="8.875" style="15"/>
  </cols>
  <sheetData>
    <row r="1" spans="1:29" x14ac:dyDescent="0.35">
      <c r="B1" s="18"/>
    </row>
    <row r="2" spans="1:29" x14ac:dyDescent="0.35">
      <c r="B2" s="71" t="s">
        <v>137</v>
      </c>
      <c r="C2" s="71"/>
      <c r="D2" s="71"/>
      <c r="E2" s="71"/>
      <c r="F2" s="71"/>
      <c r="G2" s="71"/>
      <c r="H2" s="71"/>
      <c r="I2" s="71"/>
      <c r="J2" s="71"/>
      <c r="K2" s="71"/>
      <c r="L2" s="71"/>
      <c r="M2" s="71"/>
      <c r="N2" s="71"/>
      <c r="O2" s="71"/>
      <c r="P2" s="71"/>
      <c r="Q2" s="71"/>
      <c r="R2" s="71"/>
      <c r="S2" s="71"/>
      <c r="T2" s="71"/>
      <c r="U2" s="71"/>
      <c r="V2" s="71"/>
    </row>
    <row r="3" spans="1:29" x14ac:dyDescent="0.35">
      <c r="B3" s="71" t="s">
        <v>138</v>
      </c>
      <c r="C3" s="71"/>
      <c r="D3" s="71"/>
      <c r="E3" s="71"/>
      <c r="F3" s="71"/>
      <c r="G3" s="71"/>
      <c r="H3" s="71"/>
      <c r="I3" s="71"/>
      <c r="J3" s="71"/>
      <c r="K3" s="71"/>
      <c r="L3" s="71"/>
      <c r="M3" s="71"/>
      <c r="N3" s="71"/>
      <c r="O3" s="71"/>
      <c r="P3" s="71"/>
      <c r="Q3" s="71"/>
      <c r="R3" s="71"/>
      <c r="S3" s="71"/>
      <c r="T3" s="71"/>
      <c r="U3" s="71"/>
      <c r="V3" s="71"/>
    </row>
    <row r="4" spans="1:29" x14ac:dyDescent="0.35">
      <c r="B4" s="71" t="s">
        <v>139</v>
      </c>
      <c r="C4" s="71"/>
      <c r="D4" s="71"/>
      <c r="E4" s="71"/>
      <c r="F4" s="71"/>
      <c r="G4" s="71"/>
      <c r="H4" s="71"/>
      <c r="I4" s="71"/>
      <c r="J4" s="71"/>
      <c r="K4" s="71"/>
      <c r="L4" s="71"/>
      <c r="M4" s="71"/>
      <c r="N4" s="71"/>
      <c r="O4" s="71"/>
      <c r="P4" s="71"/>
      <c r="Q4" s="71"/>
      <c r="R4" s="71"/>
      <c r="S4" s="71"/>
      <c r="T4" s="71"/>
      <c r="U4" s="71"/>
      <c r="V4" s="71"/>
    </row>
    <row r="5" spans="1:29" x14ac:dyDescent="0.35">
      <c r="B5" s="71" t="s">
        <v>140</v>
      </c>
      <c r="C5" s="71"/>
      <c r="D5" s="71"/>
      <c r="E5" s="71"/>
      <c r="F5" s="71"/>
      <c r="G5" s="71"/>
      <c r="H5" s="71"/>
      <c r="I5" s="71"/>
      <c r="J5" s="71"/>
      <c r="K5" s="71"/>
      <c r="L5" s="71"/>
      <c r="M5" s="71"/>
      <c r="N5" s="71"/>
      <c r="O5" s="71"/>
      <c r="P5" s="71"/>
      <c r="Q5" s="71"/>
      <c r="R5" s="71"/>
      <c r="S5" s="71"/>
      <c r="T5" s="71"/>
      <c r="U5" s="71"/>
      <c r="V5" s="71"/>
    </row>
    <row r="6" spans="1:29" ht="33.75" customHeight="1" x14ac:dyDescent="0.35">
      <c r="A6" s="15"/>
      <c r="B6" s="72" t="s">
        <v>146</v>
      </c>
      <c r="C6" s="72"/>
      <c r="D6" s="72"/>
      <c r="E6" s="72"/>
      <c r="F6" s="72"/>
      <c r="G6" s="72"/>
      <c r="H6" s="72"/>
      <c r="I6" s="72"/>
      <c r="J6" s="72"/>
      <c r="K6" s="72"/>
      <c r="L6" s="72"/>
      <c r="M6" s="72"/>
      <c r="N6" s="72"/>
      <c r="O6" s="72"/>
      <c r="P6" s="72"/>
      <c r="Q6" s="72"/>
      <c r="R6" s="72"/>
      <c r="S6" s="72"/>
      <c r="T6" s="72"/>
      <c r="U6" s="72"/>
      <c r="V6" s="72"/>
    </row>
    <row r="7" spans="1:29" ht="20.25" customHeight="1" x14ac:dyDescent="0.35">
      <c r="B7" s="73" t="s">
        <v>164</v>
      </c>
      <c r="C7" s="73"/>
      <c r="D7" s="73"/>
      <c r="E7" s="73"/>
      <c r="F7" s="73"/>
      <c r="G7" s="73"/>
      <c r="H7" s="73"/>
      <c r="I7" s="73"/>
      <c r="J7" s="73"/>
      <c r="K7" s="73"/>
      <c r="L7" s="73"/>
      <c r="M7" s="73"/>
      <c r="N7" s="73"/>
      <c r="O7" s="73"/>
      <c r="P7" s="73"/>
      <c r="Q7" s="73"/>
      <c r="R7" s="73"/>
      <c r="S7" s="73"/>
      <c r="T7" s="73"/>
      <c r="U7" s="73"/>
      <c r="V7" s="73"/>
    </row>
    <row r="8" spans="1:29" ht="20.25" customHeight="1" x14ac:dyDescent="0.35">
      <c r="B8" s="73" t="s">
        <v>163</v>
      </c>
      <c r="C8" s="73"/>
      <c r="D8" s="73"/>
      <c r="E8" s="73"/>
      <c r="F8" s="73"/>
      <c r="G8" s="73"/>
      <c r="H8" s="73"/>
      <c r="I8" s="73"/>
      <c r="J8" s="73"/>
      <c r="K8" s="73"/>
      <c r="L8" s="73"/>
      <c r="M8" s="73"/>
      <c r="N8" s="73"/>
      <c r="O8" s="73"/>
      <c r="P8" s="73"/>
      <c r="Q8" s="73"/>
      <c r="R8" s="73"/>
      <c r="S8" s="73"/>
      <c r="T8" s="73"/>
      <c r="U8" s="73"/>
      <c r="V8" s="73"/>
    </row>
    <row r="9" spans="1:29" ht="8.25" customHeight="1" x14ac:dyDescent="0.35">
      <c r="B9" s="19"/>
      <c r="C9" s="19"/>
      <c r="D9" s="19"/>
      <c r="E9" s="19"/>
      <c r="F9" s="19"/>
      <c r="G9" s="19"/>
      <c r="H9" s="19"/>
      <c r="I9" s="19"/>
      <c r="J9" s="19"/>
      <c r="K9" s="19"/>
      <c r="L9" s="19"/>
      <c r="M9" s="19"/>
      <c r="N9" s="19"/>
      <c r="O9" s="19"/>
      <c r="P9" s="19"/>
      <c r="Q9" s="19"/>
      <c r="R9" s="19"/>
      <c r="S9" s="19"/>
      <c r="T9" s="19"/>
      <c r="U9" s="19"/>
      <c r="V9" s="19"/>
    </row>
    <row r="10" spans="1:29" ht="25.5" customHeight="1" x14ac:dyDescent="0.4">
      <c r="A10" s="74" t="s">
        <v>148</v>
      </c>
      <c r="B10" s="74"/>
      <c r="C10" s="74"/>
      <c r="D10" s="74"/>
      <c r="E10" s="74"/>
      <c r="F10" s="74"/>
      <c r="G10" s="74"/>
      <c r="H10" s="74"/>
      <c r="I10" s="74"/>
      <c r="J10" s="74"/>
      <c r="K10" s="74"/>
      <c r="L10" s="74"/>
      <c r="M10" s="74"/>
      <c r="N10" s="74"/>
      <c r="O10" s="74"/>
      <c r="P10" s="74"/>
      <c r="Q10" s="74"/>
      <c r="R10" s="74"/>
      <c r="S10" s="74"/>
      <c r="T10" s="74"/>
      <c r="U10" s="74"/>
      <c r="V10" s="74"/>
      <c r="W10" s="74"/>
      <c r="X10" s="74"/>
    </row>
    <row r="11" spans="1:29" ht="12.75" customHeight="1" x14ac:dyDescent="0.35">
      <c r="A11" s="19"/>
      <c r="B11" s="19"/>
      <c r="C11" s="19"/>
      <c r="D11" s="19"/>
      <c r="E11" s="19"/>
      <c r="F11" s="19"/>
      <c r="G11" s="19"/>
      <c r="H11" s="19"/>
      <c r="I11" s="19"/>
      <c r="J11" s="19"/>
    </row>
    <row r="12" spans="1:29" x14ac:dyDescent="0.35">
      <c r="A12" s="75" t="s">
        <v>147</v>
      </c>
      <c r="B12" s="75"/>
    </row>
    <row r="13" spans="1:29" ht="96.75" customHeight="1" x14ac:dyDescent="0.35">
      <c r="A13" s="79" t="s">
        <v>156</v>
      </c>
      <c r="B13" s="79"/>
      <c r="C13" s="79"/>
      <c r="D13" s="79"/>
      <c r="E13" s="79"/>
      <c r="F13" s="79"/>
      <c r="G13" s="79"/>
      <c r="H13" s="79"/>
      <c r="I13" s="79"/>
      <c r="J13" s="79"/>
      <c r="K13" s="79"/>
      <c r="L13" s="79"/>
      <c r="M13" s="79"/>
      <c r="N13" s="79"/>
      <c r="O13" s="79"/>
      <c r="P13" s="79"/>
      <c r="Q13" s="79"/>
      <c r="R13" s="79"/>
      <c r="S13" s="79"/>
      <c r="T13" s="79"/>
      <c r="U13" s="79"/>
      <c r="V13" s="79"/>
      <c r="W13" s="79"/>
      <c r="X13" s="79"/>
      <c r="Y13" s="24"/>
      <c r="Z13" s="24"/>
      <c r="AA13" s="24"/>
      <c r="AB13" s="24"/>
      <c r="AC13" s="24"/>
    </row>
    <row r="14" spans="1:29" ht="26.25" customHeight="1" x14ac:dyDescent="0.35">
      <c r="A14" s="76" t="s">
        <v>26</v>
      </c>
      <c r="B14" s="77"/>
      <c r="C14" s="77"/>
      <c r="D14" s="77"/>
      <c r="E14" s="77"/>
      <c r="F14" s="77"/>
      <c r="G14" s="77"/>
      <c r="H14" s="77"/>
      <c r="I14" s="77"/>
      <c r="J14" s="77"/>
      <c r="K14" s="77"/>
      <c r="L14" s="77"/>
      <c r="M14" s="77"/>
      <c r="N14" s="77"/>
      <c r="O14" s="77"/>
      <c r="P14" s="77"/>
      <c r="Q14" s="77"/>
      <c r="R14" s="77"/>
      <c r="S14" s="77"/>
      <c r="T14" s="77"/>
      <c r="U14" s="77"/>
      <c r="V14" s="77"/>
      <c r="W14" s="77"/>
      <c r="X14" s="78"/>
      <c r="Y14" s="60"/>
    </row>
    <row r="15" spans="1:29" x14ac:dyDescent="0.35">
      <c r="A15" s="16" t="s">
        <v>15</v>
      </c>
      <c r="B15" s="65" t="s">
        <v>16</v>
      </c>
      <c r="C15" s="65"/>
      <c r="D15" s="65"/>
      <c r="E15" s="65"/>
      <c r="F15" s="65"/>
      <c r="G15" s="65"/>
      <c r="H15" s="65"/>
      <c r="I15" s="65"/>
      <c r="J15" s="65"/>
      <c r="K15" s="65"/>
      <c r="L15" s="65"/>
      <c r="M15" s="65"/>
      <c r="N15" s="65"/>
      <c r="O15" s="65"/>
      <c r="P15" s="65"/>
      <c r="Q15" s="65"/>
      <c r="R15" s="65"/>
      <c r="S15" s="65"/>
      <c r="T15" s="65"/>
      <c r="U15" s="65"/>
      <c r="V15" s="65"/>
      <c r="W15" s="65"/>
      <c r="X15" s="65"/>
      <c r="AA15" s="21"/>
      <c r="AB15" s="21"/>
      <c r="AC15" s="21"/>
    </row>
    <row r="16" spans="1:29" x14ac:dyDescent="0.35">
      <c r="A16" s="16" t="s">
        <v>0</v>
      </c>
      <c r="B16" s="65" t="s">
        <v>149</v>
      </c>
      <c r="C16" s="65"/>
      <c r="D16" s="65"/>
      <c r="E16" s="65"/>
      <c r="F16" s="65"/>
      <c r="G16" s="65"/>
      <c r="H16" s="65"/>
      <c r="I16" s="65"/>
      <c r="J16" s="65"/>
      <c r="K16" s="65"/>
      <c r="L16" s="65"/>
      <c r="M16" s="65"/>
      <c r="N16" s="65"/>
      <c r="O16" s="65"/>
      <c r="P16" s="65"/>
      <c r="Q16" s="65"/>
      <c r="R16" s="65"/>
      <c r="S16" s="65"/>
      <c r="T16" s="65"/>
      <c r="U16" s="65"/>
      <c r="V16" s="65"/>
      <c r="W16" s="65"/>
      <c r="X16" s="65"/>
    </row>
    <row r="17" spans="1:28" ht="23.25" customHeight="1" x14ac:dyDescent="0.35">
      <c r="A17" s="16" t="s">
        <v>5</v>
      </c>
      <c r="B17" s="65" t="s">
        <v>150</v>
      </c>
      <c r="C17" s="65"/>
      <c r="D17" s="65"/>
      <c r="E17" s="65"/>
      <c r="F17" s="65"/>
      <c r="G17" s="65"/>
      <c r="H17" s="65"/>
      <c r="I17" s="65"/>
      <c r="J17" s="65"/>
      <c r="K17" s="65"/>
      <c r="L17" s="65"/>
      <c r="M17" s="65"/>
      <c r="N17" s="65"/>
      <c r="O17" s="65"/>
      <c r="P17" s="65"/>
      <c r="Q17" s="65"/>
      <c r="R17" s="65"/>
      <c r="S17" s="65"/>
      <c r="T17" s="65"/>
      <c r="U17" s="65"/>
      <c r="V17" s="65"/>
      <c r="W17" s="65"/>
      <c r="X17" s="65"/>
    </row>
    <row r="18" spans="1:28" x14ac:dyDescent="0.35">
      <c r="A18" s="16" t="s">
        <v>1</v>
      </c>
      <c r="B18" s="65" t="s">
        <v>151</v>
      </c>
      <c r="C18" s="65"/>
      <c r="D18" s="65"/>
      <c r="E18" s="65"/>
      <c r="F18" s="65"/>
      <c r="G18" s="65"/>
      <c r="H18" s="65"/>
      <c r="I18" s="65"/>
      <c r="J18" s="65"/>
      <c r="K18" s="65"/>
      <c r="L18" s="65"/>
      <c r="M18" s="65"/>
      <c r="N18" s="65"/>
      <c r="O18" s="65"/>
      <c r="P18" s="65"/>
      <c r="Q18" s="65"/>
      <c r="R18" s="65"/>
      <c r="S18" s="65"/>
      <c r="T18" s="65"/>
      <c r="U18" s="65"/>
      <c r="V18" s="65"/>
      <c r="W18" s="65"/>
      <c r="X18" s="65"/>
    </row>
    <row r="19" spans="1:28" x14ac:dyDescent="0.35">
      <c r="A19" s="16" t="s">
        <v>2</v>
      </c>
      <c r="B19" s="65" t="s">
        <v>17</v>
      </c>
      <c r="C19" s="65"/>
      <c r="D19" s="65"/>
      <c r="E19" s="65"/>
      <c r="F19" s="65"/>
      <c r="G19" s="65"/>
      <c r="H19" s="65"/>
      <c r="I19" s="65"/>
      <c r="J19" s="65"/>
      <c r="K19" s="65"/>
      <c r="L19" s="65"/>
      <c r="M19" s="65"/>
      <c r="N19" s="65"/>
      <c r="O19" s="65"/>
      <c r="P19" s="65"/>
      <c r="Q19" s="65"/>
      <c r="R19" s="65"/>
      <c r="S19" s="65"/>
      <c r="T19" s="65"/>
      <c r="U19" s="65"/>
      <c r="V19" s="65"/>
      <c r="W19" s="65"/>
      <c r="X19" s="65"/>
    </row>
    <row r="20" spans="1:28" x14ac:dyDescent="0.35">
      <c r="A20" s="16" t="s">
        <v>18</v>
      </c>
      <c r="B20" s="65" t="s">
        <v>19</v>
      </c>
      <c r="C20" s="65"/>
      <c r="D20" s="65"/>
      <c r="E20" s="65"/>
      <c r="F20" s="65"/>
      <c r="G20" s="65"/>
      <c r="H20" s="65"/>
      <c r="I20" s="65"/>
      <c r="J20" s="65"/>
      <c r="K20" s="65"/>
      <c r="L20" s="65"/>
      <c r="M20" s="65"/>
      <c r="N20" s="65"/>
      <c r="O20" s="65"/>
      <c r="P20" s="65"/>
      <c r="Q20" s="65"/>
      <c r="R20" s="65"/>
      <c r="S20" s="65"/>
      <c r="T20" s="65"/>
      <c r="U20" s="65"/>
      <c r="V20" s="65"/>
      <c r="W20" s="65"/>
      <c r="X20" s="65"/>
    </row>
    <row r="21" spans="1:28" ht="22.5" customHeight="1" x14ac:dyDescent="0.35">
      <c r="A21" s="16" t="s">
        <v>134</v>
      </c>
      <c r="B21" s="65" t="s">
        <v>20</v>
      </c>
      <c r="C21" s="65"/>
      <c r="D21" s="65"/>
      <c r="E21" s="65"/>
      <c r="F21" s="65"/>
      <c r="G21" s="65"/>
      <c r="H21" s="65"/>
      <c r="I21" s="65"/>
      <c r="J21" s="65"/>
      <c r="K21" s="65"/>
      <c r="L21" s="65"/>
      <c r="M21" s="65"/>
      <c r="N21" s="65"/>
      <c r="O21" s="65"/>
      <c r="P21" s="65"/>
      <c r="Q21" s="65"/>
      <c r="R21" s="65"/>
      <c r="S21" s="65"/>
      <c r="T21" s="65"/>
      <c r="U21" s="65"/>
      <c r="V21" s="65"/>
      <c r="W21" s="65"/>
      <c r="X21" s="65"/>
    </row>
    <row r="22" spans="1:28" x14ac:dyDescent="0.35">
      <c r="A22" s="16" t="s">
        <v>8</v>
      </c>
      <c r="B22" s="65" t="s">
        <v>22</v>
      </c>
      <c r="C22" s="65"/>
      <c r="D22" s="65"/>
      <c r="E22" s="65"/>
      <c r="F22" s="65"/>
      <c r="G22" s="65"/>
      <c r="H22" s="65"/>
      <c r="I22" s="65"/>
      <c r="J22" s="65"/>
      <c r="K22" s="65"/>
      <c r="L22" s="65"/>
      <c r="M22" s="65"/>
      <c r="N22" s="65"/>
      <c r="O22" s="65"/>
      <c r="P22" s="65"/>
      <c r="Q22" s="65"/>
      <c r="R22" s="65"/>
      <c r="S22" s="65"/>
      <c r="T22" s="65"/>
      <c r="U22" s="65"/>
      <c r="V22" s="65"/>
      <c r="W22" s="65"/>
      <c r="X22" s="65"/>
      <c r="Z22" s="23"/>
      <c r="AA22" s="23"/>
      <c r="AB22" s="23"/>
    </row>
    <row r="23" spans="1:28" ht="29.25" customHeight="1" x14ac:dyDescent="0.35">
      <c r="A23" s="16" t="s">
        <v>135</v>
      </c>
      <c r="B23" s="66" t="s">
        <v>21</v>
      </c>
      <c r="C23" s="67"/>
      <c r="D23" s="67"/>
      <c r="E23" s="67"/>
      <c r="F23" s="67"/>
      <c r="G23" s="67"/>
      <c r="H23" s="67"/>
      <c r="I23" s="67"/>
      <c r="J23" s="67"/>
      <c r="K23" s="67"/>
      <c r="L23" s="67"/>
      <c r="M23" s="67"/>
      <c r="N23" s="67"/>
      <c r="O23" s="67"/>
      <c r="P23" s="67"/>
      <c r="Q23" s="67"/>
      <c r="R23" s="67"/>
      <c r="S23" s="67"/>
      <c r="T23" s="67"/>
      <c r="U23" s="67"/>
      <c r="V23" s="67"/>
      <c r="W23" s="67"/>
      <c r="X23" s="68"/>
      <c r="Y23" s="24"/>
      <c r="Z23" s="24"/>
      <c r="AA23" s="23"/>
    </row>
    <row r="24" spans="1:28" s="22" customFormat="1" ht="32.25" customHeight="1" x14ac:dyDescent="0.35">
      <c r="A24" s="20"/>
      <c r="B24" s="21"/>
      <c r="X24" s="15"/>
      <c r="Y24" s="15"/>
      <c r="Z24" s="15"/>
      <c r="AA24" s="15"/>
      <c r="AB24" s="15"/>
    </row>
    <row r="25" spans="1:28" x14ac:dyDescent="0.35">
      <c r="A25" s="15" t="s">
        <v>141</v>
      </c>
      <c r="F25" s="22"/>
      <c r="G25" s="22"/>
      <c r="H25" s="22"/>
      <c r="I25" s="22"/>
      <c r="J25" s="22"/>
      <c r="K25" s="22"/>
      <c r="L25" s="22"/>
      <c r="M25" s="22"/>
      <c r="N25" s="22"/>
      <c r="O25" s="21"/>
      <c r="R25" s="15" t="s">
        <v>162</v>
      </c>
    </row>
    <row r="26" spans="1:28" x14ac:dyDescent="0.35">
      <c r="A26" s="23" t="s">
        <v>165</v>
      </c>
      <c r="F26" s="21"/>
      <c r="G26" s="21"/>
      <c r="H26" s="18" t="s">
        <v>144</v>
      </c>
      <c r="L26" s="23"/>
      <c r="N26" s="21"/>
      <c r="R26" s="64" t="s">
        <v>160</v>
      </c>
      <c r="S26" s="64"/>
      <c r="T26" s="64"/>
      <c r="U26" s="64"/>
    </row>
    <row r="27" spans="1:28" x14ac:dyDescent="0.35">
      <c r="A27" s="80" t="s">
        <v>142</v>
      </c>
      <c r="B27" s="80"/>
      <c r="C27" s="80"/>
      <c r="D27" s="80"/>
      <c r="F27" s="22"/>
      <c r="G27" s="22"/>
      <c r="H27" s="18" t="s">
        <v>145</v>
      </c>
      <c r="I27" s="18"/>
      <c r="J27" s="18"/>
      <c r="K27" s="18"/>
      <c r="L27" s="23"/>
      <c r="N27" s="22"/>
      <c r="R27" s="64" t="s">
        <v>161</v>
      </c>
      <c r="S27" s="64"/>
      <c r="T27" s="64"/>
      <c r="U27" s="64"/>
    </row>
    <row r="28" spans="1:28" x14ac:dyDescent="0.35">
      <c r="A28" s="80" t="s">
        <v>143</v>
      </c>
      <c r="B28" s="80"/>
      <c r="C28" s="80"/>
      <c r="D28" s="80"/>
      <c r="E28" s="80"/>
      <c r="F28" s="80"/>
      <c r="G28" s="80"/>
      <c r="H28" s="80" t="s">
        <v>143</v>
      </c>
      <c r="I28" s="80"/>
      <c r="J28" s="80"/>
      <c r="K28" s="80"/>
      <c r="L28" s="80"/>
      <c r="M28" s="80"/>
      <c r="N28" s="80"/>
      <c r="O28" s="80"/>
      <c r="R28" s="64" t="s">
        <v>143</v>
      </c>
      <c r="S28" s="64"/>
      <c r="T28" s="64"/>
      <c r="U28" s="64"/>
      <c r="V28" s="64"/>
      <c r="W28" s="64"/>
      <c r="X28" s="64"/>
      <c r="Y28" s="64"/>
    </row>
    <row r="29" spans="1:28" x14ac:dyDescent="0.35">
      <c r="A29" s="69" t="s">
        <v>136</v>
      </c>
      <c r="B29" s="69"/>
      <c r="C29" s="69"/>
      <c r="D29" s="69"/>
      <c r="E29" s="69"/>
      <c r="H29" s="70" t="s">
        <v>136</v>
      </c>
      <c r="I29" s="70"/>
      <c r="J29" s="70"/>
      <c r="K29" s="70"/>
      <c r="L29" s="70"/>
      <c r="M29" s="70"/>
      <c r="R29" s="64" t="s">
        <v>136</v>
      </c>
      <c r="S29" s="64"/>
      <c r="T29" s="64"/>
      <c r="U29" s="64"/>
      <c r="V29" s="64"/>
    </row>
    <row r="30" spans="1:28" x14ac:dyDescent="0.35">
      <c r="A30" s="61"/>
      <c r="B30" s="61"/>
      <c r="C30" s="61"/>
      <c r="D30" s="61"/>
      <c r="E30" s="61"/>
      <c r="H30" s="62"/>
      <c r="I30" s="62"/>
      <c r="J30" s="62"/>
      <c r="K30" s="62"/>
      <c r="L30" s="62"/>
      <c r="M30" s="62"/>
    </row>
    <row r="31" spans="1:28" x14ac:dyDescent="0.35">
      <c r="A31" s="15"/>
    </row>
    <row r="32" spans="1:28" ht="27" customHeight="1" x14ac:dyDescent="0.35">
      <c r="A32" s="63"/>
      <c r="B32" s="63"/>
    </row>
    <row r="33" spans="1:3" x14ac:dyDescent="0.35">
      <c r="B33" s="23"/>
    </row>
    <row r="34" spans="1:3" ht="29.25" customHeight="1" x14ac:dyDescent="0.35">
      <c r="A34" s="63"/>
      <c r="B34" s="63"/>
      <c r="C34" s="63"/>
    </row>
    <row r="35" spans="1:3" ht="20.25" customHeight="1" x14ac:dyDescent="0.35">
      <c r="A35" s="63"/>
      <c r="B35" s="63"/>
    </row>
    <row r="36" spans="1:3" x14ac:dyDescent="0.35">
      <c r="B36" s="23"/>
    </row>
  </sheetData>
  <sheetProtection sheet="1" objects="1" scenarios="1"/>
  <mergeCells count="32">
    <mergeCell ref="B7:V7"/>
    <mergeCell ref="A10:X10"/>
    <mergeCell ref="A12:B12"/>
    <mergeCell ref="A14:X14"/>
    <mergeCell ref="B8:V8"/>
    <mergeCell ref="A13:X13"/>
    <mergeCell ref="B2:V2"/>
    <mergeCell ref="B3:V3"/>
    <mergeCell ref="B4:V4"/>
    <mergeCell ref="B5:V5"/>
    <mergeCell ref="B6:V6"/>
    <mergeCell ref="B20:X20"/>
    <mergeCell ref="B21:X21"/>
    <mergeCell ref="B22:X22"/>
    <mergeCell ref="B23:X23"/>
    <mergeCell ref="B15:X15"/>
    <mergeCell ref="B16:X16"/>
    <mergeCell ref="B17:X17"/>
    <mergeCell ref="B18:X18"/>
    <mergeCell ref="B19:X19"/>
    <mergeCell ref="A35:B35"/>
    <mergeCell ref="A34:C34"/>
    <mergeCell ref="A32:B32"/>
    <mergeCell ref="R26:U26"/>
    <mergeCell ref="R27:U27"/>
    <mergeCell ref="R28:Y28"/>
    <mergeCell ref="R29:V29"/>
    <mergeCell ref="A29:E29"/>
    <mergeCell ref="H29:M29"/>
    <mergeCell ref="A27:D27"/>
    <mergeCell ref="A28:G28"/>
    <mergeCell ref="H28:O28"/>
  </mergeCells>
  <pageMargins left="0.7" right="0.5" top="0.75" bottom="0.5" header="0.3" footer="0.3"/>
  <pageSetup scale="31" orientation="landscape" horizontalDpi="300" verticalDpi="30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9"/>
  <sheetViews>
    <sheetView zoomScale="80" zoomScaleNormal="80" zoomScalePageLayoutView="80" workbookViewId="0">
      <selection activeCell="E3" sqref="E3"/>
    </sheetView>
  </sheetViews>
  <sheetFormatPr defaultColWidth="8.875" defaultRowHeight="15.75" x14ac:dyDescent="0.25"/>
  <cols>
    <col min="1" max="1" width="28" customWidth="1"/>
    <col min="2" max="2" width="19.875" customWidth="1"/>
    <col min="5" max="5" width="19.125" bestFit="1" customWidth="1"/>
    <col min="6" max="6" width="13.625" customWidth="1"/>
    <col min="7" max="7" width="21.375" bestFit="1" customWidth="1"/>
    <col min="12" max="12" width="6.125" customWidth="1"/>
  </cols>
  <sheetData>
    <row r="1" spans="1:14" ht="75" customHeight="1" x14ac:dyDescent="0.25">
      <c r="A1" s="25" t="s">
        <v>7</v>
      </c>
      <c r="B1" s="83" t="s">
        <v>24</v>
      </c>
      <c r="C1" s="83"/>
      <c r="D1" s="83"/>
      <c r="E1" s="83"/>
      <c r="F1" s="83"/>
      <c r="G1" s="83"/>
      <c r="H1" s="83"/>
      <c r="I1" s="83"/>
      <c r="J1" s="83"/>
      <c r="K1" s="83"/>
      <c r="L1" s="83"/>
      <c r="M1" s="17"/>
      <c r="N1" s="26"/>
    </row>
    <row r="2" spans="1:14" ht="18" customHeight="1" x14ac:dyDescent="0.25">
      <c r="A2" s="25"/>
      <c r="B2" s="17"/>
      <c r="C2" s="33"/>
      <c r="D2" s="33"/>
      <c r="E2" s="33"/>
      <c r="F2" s="33"/>
      <c r="G2" s="33"/>
      <c r="H2" s="33"/>
      <c r="I2" s="33"/>
      <c r="J2" s="33"/>
      <c r="K2" s="33"/>
      <c r="L2" s="33"/>
      <c r="M2" s="33"/>
      <c r="N2" s="17"/>
    </row>
    <row r="3" spans="1:14" ht="25.5" x14ac:dyDescent="0.25">
      <c r="A3" s="84" t="s">
        <v>152</v>
      </c>
      <c r="B3" s="84"/>
      <c r="C3" s="84"/>
      <c r="D3" s="84"/>
      <c r="E3" s="34"/>
      <c r="F3" s="34"/>
      <c r="G3" s="34"/>
      <c r="H3" s="33"/>
      <c r="I3" s="33"/>
      <c r="J3" s="33"/>
      <c r="K3" s="33"/>
      <c r="L3" s="33"/>
      <c r="M3" s="33"/>
      <c r="N3" s="17"/>
    </row>
    <row r="4" spans="1:14" ht="18.75" x14ac:dyDescent="0.3">
      <c r="A4" s="2"/>
    </row>
    <row r="5" spans="1:14" ht="18.75" x14ac:dyDescent="0.3">
      <c r="A5" s="82" t="s">
        <v>12</v>
      </c>
      <c r="B5" s="82"/>
    </row>
    <row r="6" spans="1:14" x14ac:dyDescent="0.25">
      <c r="A6" s="4" t="s">
        <v>0</v>
      </c>
      <c r="B6" s="81"/>
      <c r="C6" s="81"/>
      <c r="D6" s="81"/>
      <c r="E6" s="81"/>
      <c r="F6" s="81"/>
      <c r="G6" s="81"/>
    </row>
    <row r="7" spans="1:14" s="5" customFormat="1" x14ac:dyDescent="0.25">
      <c r="B7" s="29"/>
      <c r="D7" s="9" t="s">
        <v>3</v>
      </c>
      <c r="E7" s="9" t="s">
        <v>6</v>
      </c>
      <c r="F7" s="9" t="s">
        <v>8</v>
      </c>
      <c r="G7" s="9" t="s">
        <v>9</v>
      </c>
    </row>
    <row r="8" spans="1:14" x14ac:dyDescent="0.25">
      <c r="A8" s="1" t="s">
        <v>5</v>
      </c>
      <c r="B8" s="27"/>
      <c r="D8" s="7">
        <f>B8</f>
        <v>0</v>
      </c>
      <c r="E8" s="8">
        <f>B9</f>
        <v>0</v>
      </c>
      <c r="F8" s="8">
        <f>SLN(B9,B10,B11)</f>
        <v>0</v>
      </c>
      <c r="G8" s="8">
        <f>E8-F8</f>
        <v>0</v>
      </c>
    </row>
    <row r="9" spans="1:14" x14ac:dyDescent="0.25">
      <c r="A9" s="1" t="s">
        <v>1</v>
      </c>
      <c r="B9" s="28"/>
      <c r="D9" s="7">
        <f>D8+1</f>
        <v>1</v>
      </c>
      <c r="E9" s="8">
        <f>G8</f>
        <v>0</v>
      </c>
      <c r="F9" s="8">
        <f>F8</f>
        <v>0</v>
      </c>
      <c r="G9" s="8">
        <f>E9-F9</f>
        <v>0</v>
      </c>
    </row>
    <row r="10" spans="1:14" x14ac:dyDescent="0.25">
      <c r="A10" s="1" t="s">
        <v>2</v>
      </c>
      <c r="B10" s="30">
        <f>B9*0.1</f>
        <v>0</v>
      </c>
      <c r="D10" s="7">
        <f t="shared" ref="D10:D12" si="0">D9+1</f>
        <v>2</v>
      </c>
      <c r="E10" s="8">
        <f t="shared" ref="E10:E12" si="1">G9</f>
        <v>0</v>
      </c>
      <c r="F10" s="8">
        <f t="shared" ref="F10:F12" si="2">F9</f>
        <v>0</v>
      </c>
      <c r="G10" s="8">
        <f t="shared" ref="G10:G12" si="3">E10-F10</f>
        <v>0</v>
      </c>
    </row>
    <row r="11" spans="1:14" x14ac:dyDescent="0.25">
      <c r="A11" s="1" t="s">
        <v>4</v>
      </c>
      <c r="B11" s="31">
        <v>5</v>
      </c>
      <c r="D11" s="7">
        <f t="shared" si="0"/>
        <v>3</v>
      </c>
      <c r="E11" s="8">
        <f t="shared" si="1"/>
        <v>0</v>
      </c>
      <c r="F11" s="8">
        <f t="shared" si="2"/>
        <v>0</v>
      </c>
      <c r="G11" s="8">
        <f t="shared" si="3"/>
        <v>0</v>
      </c>
    </row>
    <row r="12" spans="1:14" x14ac:dyDescent="0.25">
      <c r="D12" s="7">
        <f t="shared" si="0"/>
        <v>4</v>
      </c>
      <c r="E12" s="8">
        <f t="shared" si="1"/>
        <v>0</v>
      </c>
      <c r="F12" s="8">
        <f t="shared" si="2"/>
        <v>0</v>
      </c>
      <c r="G12" s="8">
        <f t="shared" si="3"/>
        <v>0</v>
      </c>
    </row>
    <row r="13" spans="1:14" x14ac:dyDescent="0.25">
      <c r="D13" s="10"/>
      <c r="E13" s="11"/>
      <c r="F13" s="11"/>
      <c r="G13" s="11"/>
    </row>
    <row r="14" spans="1:14" ht="18.75" x14ac:dyDescent="0.3">
      <c r="A14" s="82" t="s">
        <v>14</v>
      </c>
      <c r="B14" s="82"/>
    </row>
    <row r="15" spans="1:14" x14ac:dyDescent="0.25">
      <c r="A15" s="4" t="s">
        <v>0</v>
      </c>
      <c r="B15" s="81"/>
      <c r="C15" s="81"/>
      <c r="D15" s="81"/>
      <c r="E15" s="81"/>
      <c r="F15" s="81"/>
      <c r="G15" s="81"/>
    </row>
    <row r="16" spans="1:14" x14ac:dyDescent="0.25">
      <c r="B16" s="3"/>
      <c r="C16" s="5"/>
      <c r="D16" s="9" t="s">
        <v>3</v>
      </c>
      <c r="E16" s="9" t="s">
        <v>6</v>
      </c>
      <c r="F16" s="9" t="s">
        <v>8</v>
      </c>
      <c r="G16" s="9" t="s">
        <v>9</v>
      </c>
    </row>
    <row r="17" spans="1:7" x14ac:dyDescent="0.25">
      <c r="A17" s="1" t="s">
        <v>5</v>
      </c>
      <c r="B17" s="27"/>
      <c r="D17" s="7">
        <f>B17</f>
        <v>0</v>
      </c>
      <c r="E17" s="8">
        <f>B18</f>
        <v>0</v>
      </c>
      <c r="F17" s="8">
        <f>SLN(B18,B19,B20)</f>
        <v>0</v>
      </c>
      <c r="G17" s="8">
        <f>E17-F17</f>
        <v>0</v>
      </c>
    </row>
    <row r="18" spans="1:7" x14ac:dyDescent="0.25">
      <c r="A18" s="1" t="s">
        <v>1</v>
      </c>
      <c r="B18" s="28"/>
      <c r="D18" s="7">
        <f>D17+1</f>
        <v>1</v>
      </c>
      <c r="E18" s="8">
        <f>G17</f>
        <v>0</v>
      </c>
      <c r="F18" s="8">
        <f>F17</f>
        <v>0</v>
      </c>
      <c r="G18" s="8">
        <f>E18-F18</f>
        <v>0</v>
      </c>
    </row>
    <row r="19" spans="1:7" x14ac:dyDescent="0.25">
      <c r="A19" s="1" t="s">
        <v>2</v>
      </c>
      <c r="B19" s="30">
        <f>B18*0.1</f>
        <v>0</v>
      </c>
      <c r="D19" s="7">
        <f t="shared" ref="D19:D23" si="4">D18+1</f>
        <v>2</v>
      </c>
      <c r="E19" s="8">
        <f t="shared" ref="E19:E21" si="5">G18</f>
        <v>0</v>
      </c>
      <c r="F19" s="8">
        <f t="shared" ref="F19:F21" si="6">F18</f>
        <v>0</v>
      </c>
      <c r="G19" s="8">
        <f t="shared" ref="G19:G21" si="7">E19-F19</f>
        <v>0</v>
      </c>
    </row>
    <row r="20" spans="1:7" x14ac:dyDescent="0.25">
      <c r="A20" s="1" t="s">
        <v>4</v>
      </c>
      <c r="B20" s="31">
        <v>8</v>
      </c>
      <c r="D20" s="7">
        <f t="shared" si="4"/>
        <v>3</v>
      </c>
      <c r="E20" s="8">
        <f t="shared" si="5"/>
        <v>0</v>
      </c>
      <c r="F20" s="8">
        <f t="shared" si="6"/>
        <v>0</v>
      </c>
      <c r="G20" s="8">
        <f t="shared" si="7"/>
        <v>0</v>
      </c>
    </row>
    <row r="21" spans="1:7" x14ac:dyDescent="0.25">
      <c r="D21" s="7">
        <f t="shared" si="4"/>
        <v>4</v>
      </c>
      <c r="E21" s="8">
        <f t="shared" si="5"/>
        <v>0</v>
      </c>
      <c r="F21" s="8">
        <f t="shared" si="6"/>
        <v>0</v>
      </c>
      <c r="G21" s="8">
        <f t="shared" si="7"/>
        <v>0</v>
      </c>
    </row>
    <row r="22" spans="1:7" x14ac:dyDescent="0.25">
      <c r="D22" s="7">
        <f t="shared" si="4"/>
        <v>5</v>
      </c>
      <c r="E22" s="8">
        <f t="shared" ref="E22:E23" si="8">G21</f>
        <v>0</v>
      </c>
      <c r="F22" s="8">
        <f t="shared" ref="F22:F24" si="9">F21</f>
        <v>0</v>
      </c>
      <c r="G22" s="8">
        <f t="shared" ref="G22:G23" si="10">E22-F22</f>
        <v>0</v>
      </c>
    </row>
    <row r="23" spans="1:7" x14ac:dyDescent="0.25">
      <c r="D23" s="7">
        <f t="shared" si="4"/>
        <v>6</v>
      </c>
      <c r="E23" s="8">
        <f t="shared" si="8"/>
        <v>0</v>
      </c>
      <c r="F23" s="8">
        <f t="shared" si="9"/>
        <v>0</v>
      </c>
      <c r="G23" s="8">
        <f t="shared" si="10"/>
        <v>0</v>
      </c>
    </row>
    <row r="24" spans="1:7" x14ac:dyDescent="0.25">
      <c r="D24" s="7">
        <v>7</v>
      </c>
      <c r="E24" s="8">
        <f t="shared" ref="E24" si="11">G23</f>
        <v>0</v>
      </c>
      <c r="F24" s="8">
        <f t="shared" si="9"/>
        <v>0</v>
      </c>
      <c r="G24" s="8">
        <f t="shared" ref="G24" si="12">E24-F24</f>
        <v>0</v>
      </c>
    </row>
    <row r="25" spans="1:7" x14ac:dyDescent="0.25">
      <c r="D25" s="10"/>
      <c r="E25" s="11"/>
      <c r="F25" s="11"/>
      <c r="G25" s="11"/>
    </row>
    <row r="26" spans="1:7" ht="18.75" x14ac:dyDescent="0.3">
      <c r="A26" s="82" t="s">
        <v>13</v>
      </c>
      <c r="B26" s="82"/>
    </row>
    <row r="27" spans="1:7" x14ac:dyDescent="0.25">
      <c r="A27" s="4" t="s">
        <v>0</v>
      </c>
      <c r="B27" s="81"/>
      <c r="C27" s="81"/>
      <c r="D27" s="81"/>
      <c r="E27" s="81"/>
      <c r="F27" s="81"/>
      <c r="G27" s="81"/>
    </row>
    <row r="28" spans="1:7" x14ac:dyDescent="0.25">
      <c r="B28" s="3"/>
      <c r="C28" s="5"/>
      <c r="D28" s="9" t="s">
        <v>3</v>
      </c>
      <c r="E28" s="9" t="s">
        <v>6</v>
      </c>
      <c r="F28" s="9" t="s">
        <v>8</v>
      </c>
      <c r="G28" s="9" t="s">
        <v>9</v>
      </c>
    </row>
    <row r="29" spans="1:7" x14ac:dyDescent="0.25">
      <c r="A29" s="1" t="s">
        <v>5</v>
      </c>
      <c r="B29" s="27"/>
      <c r="D29" s="7">
        <f>B29</f>
        <v>0</v>
      </c>
      <c r="E29" s="8">
        <f>B30</f>
        <v>0</v>
      </c>
      <c r="F29" s="8">
        <f>SLN(B30,B31,B32)</f>
        <v>0</v>
      </c>
      <c r="G29" s="8">
        <f>E29-F29</f>
        <v>0</v>
      </c>
    </row>
    <row r="30" spans="1:7" x14ac:dyDescent="0.25">
      <c r="A30" s="1" t="s">
        <v>1</v>
      </c>
      <c r="B30" s="28"/>
      <c r="D30" s="7">
        <f>D29+1</f>
        <v>1</v>
      </c>
      <c r="E30" s="8">
        <f>G29</f>
        <v>0</v>
      </c>
      <c r="F30" s="8">
        <f>F29</f>
        <v>0</v>
      </c>
      <c r="G30" s="8">
        <f>E30-F30</f>
        <v>0</v>
      </c>
    </row>
    <row r="31" spans="1:7" x14ac:dyDescent="0.25">
      <c r="A31" s="1" t="s">
        <v>2</v>
      </c>
      <c r="B31" s="30">
        <f>B30*0.1</f>
        <v>0</v>
      </c>
      <c r="D31" s="7">
        <f t="shared" ref="D31:D38" si="13">D30+1</f>
        <v>2</v>
      </c>
      <c r="E31" s="8">
        <f t="shared" ref="E31:E35" si="14">G30</f>
        <v>0</v>
      </c>
      <c r="F31" s="8">
        <f t="shared" ref="F31:F35" si="15">F30</f>
        <v>0</v>
      </c>
      <c r="G31" s="8">
        <f t="shared" ref="G31:G35" si="16">E31-F31</f>
        <v>0</v>
      </c>
    </row>
    <row r="32" spans="1:7" x14ac:dyDescent="0.25">
      <c r="A32" s="1" t="s">
        <v>4</v>
      </c>
      <c r="B32" s="31">
        <v>10</v>
      </c>
      <c r="D32" s="7">
        <f t="shared" si="13"/>
        <v>3</v>
      </c>
      <c r="E32" s="8">
        <f t="shared" si="14"/>
        <v>0</v>
      </c>
      <c r="F32" s="8">
        <f t="shared" si="15"/>
        <v>0</v>
      </c>
      <c r="G32" s="8">
        <f t="shared" si="16"/>
        <v>0</v>
      </c>
    </row>
    <row r="33" spans="1:7" x14ac:dyDescent="0.25">
      <c r="D33" s="7">
        <f t="shared" si="13"/>
        <v>4</v>
      </c>
      <c r="E33" s="8">
        <f t="shared" si="14"/>
        <v>0</v>
      </c>
      <c r="F33" s="8">
        <f t="shared" si="15"/>
        <v>0</v>
      </c>
      <c r="G33" s="8">
        <f t="shared" si="16"/>
        <v>0</v>
      </c>
    </row>
    <row r="34" spans="1:7" x14ac:dyDescent="0.25">
      <c r="D34" s="7">
        <f t="shared" si="13"/>
        <v>5</v>
      </c>
      <c r="E34" s="8">
        <f t="shared" si="14"/>
        <v>0</v>
      </c>
      <c r="F34" s="8">
        <f t="shared" si="15"/>
        <v>0</v>
      </c>
      <c r="G34" s="8">
        <f t="shared" si="16"/>
        <v>0</v>
      </c>
    </row>
    <row r="35" spans="1:7" x14ac:dyDescent="0.25">
      <c r="D35" s="7">
        <f t="shared" si="13"/>
        <v>6</v>
      </c>
      <c r="E35" s="8">
        <f t="shared" si="14"/>
        <v>0</v>
      </c>
      <c r="F35" s="8">
        <f t="shared" si="15"/>
        <v>0</v>
      </c>
      <c r="G35" s="8">
        <f t="shared" si="16"/>
        <v>0</v>
      </c>
    </row>
    <row r="36" spans="1:7" x14ac:dyDescent="0.25">
      <c r="D36" s="7">
        <f t="shared" si="13"/>
        <v>7</v>
      </c>
      <c r="E36" s="8">
        <f t="shared" ref="E36:E38" si="17">G35</f>
        <v>0</v>
      </c>
      <c r="F36" s="8">
        <f t="shared" ref="F36:F38" si="18">F35</f>
        <v>0</v>
      </c>
      <c r="G36" s="8">
        <f t="shared" ref="G36:G38" si="19">E36-F36</f>
        <v>0</v>
      </c>
    </row>
    <row r="37" spans="1:7" x14ac:dyDescent="0.25">
      <c r="D37" s="7">
        <f t="shared" si="13"/>
        <v>8</v>
      </c>
      <c r="E37" s="8">
        <f t="shared" si="17"/>
        <v>0</v>
      </c>
      <c r="F37" s="8">
        <f t="shared" si="18"/>
        <v>0</v>
      </c>
      <c r="G37" s="8">
        <f t="shared" si="19"/>
        <v>0</v>
      </c>
    </row>
    <row r="38" spans="1:7" x14ac:dyDescent="0.25">
      <c r="D38" s="7">
        <f t="shared" si="13"/>
        <v>9</v>
      </c>
      <c r="E38" s="8">
        <f t="shared" si="17"/>
        <v>0</v>
      </c>
      <c r="F38" s="8">
        <f t="shared" si="18"/>
        <v>0</v>
      </c>
      <c r="G38" s="8">
        <f t="shared" si="19"/>
        <v>0</v>
      </c>
    </row>
    <row r="41" spans="1:7" ht="18.75" x14ac:dyDescent="0.3">
      <c r="A41" s="82" t="s">
        <v>157</v>
      </c>
      <c r="B41" s="82"/>
    </row>
    <row r="42" spans="1:7" x14ac:dyDescent="0.25">
      <c r="A42" s="4" t="s">
        <v>0</v>
      </c>
      <c r="B42" s="81"/>
      <c r="C42" s="81"/>
      <c r="D42" s="81"/>
      <c r="E42" s="81"/>
      <c r="F42" s="81"/>
      <c r="G42" s="81"/>
    </row>
    <row r="43" spans="1:7" x14ac:dyDescent="0.25">
      <c r="B43" s="3"/>
      <c r="C43" s="5"/>
      <c r="D43" s="9" t="s">
        <v>3</v>
      </c>
      <c r="E43" s="9" t="s">
        <v>6</v>
      </c>
      <c r="F43" s="9" t="s">
        <v>8</v>
      </c>
      <c r="G43" s="9" t="s">
        <v>9</v>
      </c>
    </row>
    <row r="44" spans="1:7" x14ac:dyDescent="0.25">
      <c r="A44" s="1" t="s">
        <v>5</v>
      </c>
      <c r="B44" s="27"/>
      <c r="D44" s="7">
        <f>B44</f>
        <v>0</v>
      </c>
      <c r="E44" s="8">
        <f>B45</f>
        <v>0</v>
      </c>
      <c r="F44" s="8">
        <f>SLN(B45,B46,B47)</f>
        <v>0</v>
      </c>
      <c r="G44" s="8">
        <f>E44-F44</f>
        <v>0</v>
      </c>
    </row>
    <row r="45" spans="1:7" x14ac:dyDescent="0.25">
      <c r="A45" s="1" t="s">
        <v>1</v>
      </c>
      <c r="B45" s="28"/>
      <c r="D45" s="7">
        <f>D44+1</f>
        <v>1</v>
      </c>
      <c r="E45" s="8">
        <f>G44</f>
        <v>0</v>
      </c>
      <c r="F45" s="8">
        <f>F44</f>
        <v>0</v>
      </c>
      <c r="G45" s="8">
        <f>E45-F45</f>
        <v>0</v>
      </c>
    </row>
    <row r="46" spans="1:7" x14ac:dyDescent="0.25">
      <c r="A46" s="1" t="s">
        <v>2</v>
      </c>
      <c r="B46" s="30">
        <f>B45*0.1</f>
        <v>0</v>
      </c>
      <c r="D46" s="7">
        <f t="shared" ref="D46:D58" si="20">D45+1</f>
        <v>2</v>
      </c>
      <c r="E46" s="8">
        <f t="shared" ref="E46:E58" si="21">G45</f>
        <v>0</v>
      </c>
      <c r="F46" s="8">
        <f t="shared" ref="F46:F58" si="22">F45</f>
        <v>0</v>
      </c>
      <c r="G46" s="8">
        <f t="shared" ref="G46:G58" si="23">E46-F46</f>
        <v>0</v>
      </c>
    </row>
    <row r="47" spans="1:7" x14ac:dyDescent="0.25">
      <c r="A47" s="1" t="s">
        <v>4</v>
      </c>
      <c r="B47" s="31">
        <v>15</v>
      </c>
      <c r="D47" s="7">
        <f t="shared" si="20"/>
        <v>3</v>
      </c>
      <c r="E47" s="8">
        <f t="shared" si="21"/>
        <v>0</v>
      </c>
      <c r="F47" s="8">
        <f t="shared" si="22"/>
        <v>0</v>
      </c>
      <c r="G47" s="8">
        <f t="shared" si="23"/>
        <v>0</v>
      </c>
    </row>
    <row r="48" spans="1:7" x14ac:dyDescent="0.25">
      <c r="D48" s="7">
        <f t="shared" si="20"/>
        <v>4</v>
      </c>
      <c r="E48" s="8">
        <f t="shared" si="21"/>
        <v>0</v>
      </c>
      <c r="F48" s="8">
        <f t="shared" si="22"/>
        <v>0</v>
      </c>
      <c r="G48" s="8">
        <f t="shared" si="23"/>
        <v>0</v>
      </c>
    </row>
    <row r="49" spans="1:7" x14ac:dyDescent="0.25">
      <c r="D49" s="7">
        <f t="shared" si="20"/>
        <v>5</v>
      </c>
      <c r="E49" s="8">
        <f t="shared" si="21"/>
        <v>0</v>
      </c>
      <c r="F49" s="8">
        <f t="shared" si="22"/>
        <v>0</v>
      </c>
      <c r="G49" s="8">
        <f t="shared" si="23"/>
        <v>0</v>
      </c>
    </row>
    <row r="50" spans="1:7" x14ac:dyDescent="0.25">
      <c r="D50" s="7">
        <f t="shared" si="20"/>
        <v>6</v>
      </c>
      <c r="E50" s="8">
        <f t="shared" si="21"/>
        <v>0</v>
      </c>
      <c r="F50" s="8">
        <f t="shared" si="22"/>
        <v>0</v>
      </c>
      <c r="G50" s="8">
        <f t="shared" si="23"/>
        <v>0</v>
      </c>
    </row>
    <row r="51" spans="1:7" x14ac:dyDescent="0.25">
      <c r="D51" s="7">
        <f t="shared" si="20"/>
        <v>7</v>
      </c>
      <c r="E51" s="8">
        <f t="shared" si="21"/>
        <v>0</v>
      </c>
      <c r="F51" s="8">
        <f t="shared" si="22"/>
        <v>0</v>
      </c>
      <c r="G51" s="8">
        <f t="shared" si="23"/>
        <v>0</v>
      </c>
    </row>
    <row r="52" spans="1:7" x14ac:dyDescent="0.25">
      <c r="D52" s="7">
        <f t="shared" si="20"/>
        <v>8</v>
      </c>
      <c r="E52" s="8">
        <f t="shared" si="21"/>
        <v>0</v>
      </c>
      <c r="F52" s="8">
        <f t="shared" si="22"/>
        <v>0</v>
      </c>
      <c r="G52" s="8">
        <f t="shared" si="23"/>
        <v>0</v>
      </c>
    </row>
    <row r="53" spans="1:7" x14ac:dyDescent="0.25">
      <c r="D53" s="7">
        <f t="shared" si="20"/>
        <v>9</v>
      </c>
      <c r="E53" s="8">
        <f t="shared" si="21"/>
        <v>0</v>
      </c>
      <c r="F53" s="8">
        <f t="shared" si="22"/>
        <v>0</v>
      </c>
      <c r="G53" s="8">
        <f t="shared" si="23"/>
        <v>0</v>
      </c>
    </row>
    <row r="54" spans="1:7" x14ac:dyDescent="0.25">
      <c r="D54" s="7">
        <f t="shared" si="20"/>
        <v>10</v>
      </c>
      <c r="E54" s="8">
        <f t="shared" si="21"/>
        <v>0</v>
      </c>
      <c r="F54" s="8">
        <f t="shared" si="22"/>
        <v>0</v>
      </c>
      <c r="G54" s="8">
        <f t="shared" si="23"/>
        <v>0</v>
      </c>
    </row>
    <row r="55" spans="1:7" x14ac:dyDescent="0.25">
      <c r="D55" s="7">
        <f t="shared" si="20"/>
        <v>11</v>
      </c>
      <c r="E55" s="8">
        <f t="shared" si="21"/>
        <v>0</v>
      </c>
      <c r="F55" s="8">
        <f t="shared" si="22"/>
        <v>0</v>
      </c>
      <c r="G55" s="8">
        <f t="shared" si="23"/>
        <v>0</v>
      </c>
    </row>
    <row r="56" spans="1:7" x14ac:dyDescent="0.25">
      <c r="D56" s="7">
        <f t="shared" si="20"/>
        <v>12</v>
      </c>
      <c r="E56" s="8">
        <f t="shared" si="21"/>
        <v>0</v>
      </c>
      <c r="F56" s="8">
        <f t="shared" si="22"/>
        <v>0</v>
      </c>
      <c r="G56" s="8">
        <f t="shared" si="23"/>
        <v>0</v>
      </c>
    </row>
    <row r="57" spans="1:7" x14ac:dyDescent="0.25">
      <c r="D57" s="7">
        <f t="shared" si="20"/>
        <v>13</v>
      </c>
      <c r="E57" s="8">
        <f t="shared" si="21"/>
        <v>0</v>
      </c>
      <c r="F57" s="8">
        <f t="shared" si="22"/>
        <v>0</v>
      </c>
      <c r="G57" s="8">
        <f t="shared" si="23"/>
        <v>0</v>
      </c>
    </row>
    <row r="58" spans="1:7" x14ac:dyDescent="0.25">
      <c r="D58" s="7">
        <f t="shared" si="20"/>
        <v>14</v>
      </c>
      <c r="E58" s="8">
        <f t="shared" si="21"/>
        <v>0</v>
      </c>
      <c r="F58" s="8">
        <f t="shared" si="22"/>
        <v>0</v>
      </c>
      <c r="G58" s="8">
        <f t="shared" si="23"/>
        <v>0</v>
      </c>
    </row>
    <row r="62" spans="1:7" ht="18.75" x14ac:dyDescent="0.3">
      <c r="A62" s="82" t="s">
        <v>158</v>
      </c>
      <c r="B62" s="82"/>
    </row>
    <row r="63" spans="1:7" x14ac:dyDescent="0.25">
      <c r="A63" s="4" t="s">
        <v>0</v>
      </c>
      <c r="B63" s="81"/>
      <c r="C63" s="81"/>
      <c r="D63" s="81"/>
      <c r="E63" s="81"/>
      <c r="F63" s="81"/>
      <c r="G63" s="81"/>
    </row>
    <row r="64" spans="1:7" x14ac:dyDescent="0.25">
      <c r="B64" s="3"/>
      <c r="C64" s="5"/>
      <c r="D64" s="9" t="s">
        <v>3</v>
      </c>
      <c r="E64" s="9" t="s">
        <v>6</v>
      </c>
      <c r="F64" s="9" t="s">
        <v>8</v>
      </c>
      <c r="G64" s="9" t="s">
        <v>9</v>
      </c>
    </row>
    <row r="65" spans="1:7" x14ac:dyDescent="0.25">
      <c r="A65" s="1" t="s">
        <v>5</v>
      </c>
      <c r="B65" s="27"/>
      <c r="D65" s="7">
        <f>B65</f>
        <v>0</v>
      </c>
      <c r="E65" s="8">
        <f>B66</f>
        <v>0</v>
      </c>
      <c r="F65" s="8">
        <f>SLN(B66,B67,B68)</f>
        <v>0</v>
      </c>
      <c r="G65" s="8">
        <f>E65-F65</f>
        <v>0</v>
      </c>
    </row>
    <row r="66" spans="1:7" x14ac:dyDescent="0.25">
      <c r="A66" s="1" t="s">
        <v>1</v>
      </c>
      <c r="B66" s="28"/>
      <c r="D66" s="7">
        <f>D65+1</f>
        <v>1</v>
      </c>
      <c r="E66" s="8">
        <f>G65</f>
        <v>0</v>
      </c>
      <c r="F66" s="8">
        <f>F65</f>
        <v>0</v>
      </c>
      <c r="G66" s="8">
        <f>E66-F66</f>
        <v>0</v>
      </c>
    </row>
    <row r="67" spans="1:7" x14ac:dyDescent="0.25">
      <c r="A67" s="1" t="s">
        <v>2</v>
      </c>
      <c r="B67" s="30">
        <f>B66*0.1</f>
        <v>0</v>
      </c>
      <c r="D67" s="7">
        <f t="shared" ref="D67:D84" si="24">D66+1</f>
        <v>2</v>
      </c>
      <c r="E67" s="8">
        <f t="shared" ref="E67:E84" si="25">G66</f>
        <v>0</v>
      </c>
      <c r="F67" s="8">
        <f t="shared" ref="F67:F84" si="26">F66</f>
        <v>0</v>
      </c>
      <c r="G67" s="8">
        <f t="shared" ref="G67:G84" si="27">E67-F67</f>
        <v>0</v>
      </c>
    </row>
    <row r="68" spans="1:7" x14ac:dyDescent="0.25">
      <c r="A68" s="1" t="s">
        <v>4</v>
      </c>
      <c r="B68" s="31">
        <v>20</v>
      </c>
      <c r="D68" s="7">
        <f t="shared" si="24"/>
        <v>3</v>
      </c>
      <c r="E68" s="8">
        <f t="shared" si="25"/>
        <v>0</v>
      </c>
      <c r="F68" s="8">
        <f t="shared" si="26"/>
        <v>0</v>
      </c>
      <c r="G68" s="8">
        <f t="shared" si="27"/>
        <v>0</v>
      </c>
    </row>
    <row r="69" spans="1:7" x14ac:dyDescent="0.25">
      <c r="D69" s="7">
        <f t="shared" si="24"/>
        <v>4</v>
      </c>
      <c r="E69" s="8">
        <f t="shared" si="25"/>
        <v>0</v>
      </c>
      <c r="F69" s="8">
        <f t="shared" si="26"/>
        <v>0</v>
      </c>
      <c r="G69" s="8">
        <f t="shared" si="27"/>
        <v>0</v>
      </c>
    </row>
    <row r="70" spans="1:7" x14ac:dyDescent="0.25">
      <c r="D70" s="7">
        <f t="shared" si="24"/>
        <v>5</v>
      </c>
      <c r="E70" s="8">
        <f t="shared" si="25"/>
        <v>0</v>
      </c>
      <c r="F70" s="8">
        <f t="shared" si="26"/>
        <v>0</v>
      </c>
      <c r="G70" s="8">
        <f t="shared" si="27"/>
        <v>0</v>
      </c>
    </row>
    <row r="71" spans="1:7" x14ac:dyDescent="0.25">
      <c r="D71" s="7">
        <f t="shared" si="24"/>
        <v>6</v>
      </c>
      <c r="E71" s="8">
        <f t="shared" si="25"/>
        <v>0</v>
      </c>
      <c r="F71" s="8">
        <f t="shared" si="26"/>
        <v>0</v>
      </c>
      <c r="G71" s="8">
        <f t="shared" si="27"/>
        <v>0</v>
      </c>
    </row>
    <row r="72" spans="1:7" x14ac:dyDescent="0.25">
      <c r="D72" s="7">
        <f t="shared" si="24"/>
        <v>7</v>
      </c>
      <c r="E72" s="8">
        <f t="shared" si="25"/>
        <v>0</v>
      </c>
      <c r="F72" s="8">
        <f t="shared" si="26"/>
        <v>0</v>
      </c>
      <c r="G72" s="8">
        <f t="shared" si="27"/>
        <v>0</v>
      </c>
    </row>
    <row r="73" spans="1:7" x14ac:dyDescent="0.25">
      <c r="D73" s="7">
        <f t="shared" si="24"/>
        <v>8</v>
      </c>
      <c r="E73" s="8">
        <f t="shared" si="25"/>
        <v>0</v>
      </c>
      <c r="F73" s="8">
        <f t="shared" si="26"/>
        <v>0</v>
      </c>
      <c r="G73" s="8">
        <f t="shared" si="27"/>
        <v>0</v>
      </c>
    </row>
    <row r="74" spans="1:7" x14ac:dyDescent="0.25">
      <c r="D74" s="7">
        <f t="shared" si="24"/>
        <v>9</v>
      </c>
      <c r="E74" s="8">
        <f t="shared" si="25"/>
        <v>0</v>
      </c>
      <c r="F74" s="8">
        <f t="shared" si="26"/>
        <v>0</v>
      </c>
      <c r="G74" s="8">
        <f t="shared" si="27"/>
        <v>0</v>
      </c>
    </row>
    <row r="75" spans="1:7" x14ac:dyDescent="0.25">
      <c r="D75" s="7">
        <f t="shared" si="24"/>
        <v>10</v>
      </c>
      <c r="E75" s="8">
        <f t="shared" si="25"/>
        <v>0</v>
      </c>
      <c r="F75" s="8">
        <f t="shared" si="26"/>
        <v>0</v>
      </c>
      <c r="G75" s="8">
        <f t="shared" si="27"/>
        <v>0</v>
      </c>
    </row>
    <row r="76" spans="1:7" x14ac:dyDescent="0.25">
      <c r="D76" s="7">
        <f t="shared" si="24"/>
        <v>11</v>
      </c>
      <c r="E76" s="8">
        <f t="shared" si="25"/>
        <v>0</v>
      </c>
      <c r="F76" s="8">
        <f t="shared" si="26"/>
        <v>0</v>
      </c>
      <c r="G76" s="8">
        <f t="shared" si="27"/>
        <v>0</v>
      </c>
    </row>
    <row r="77" spans="1:7" x14ac:dyDescent="0.25">
      <c r="D77" s="7">
        <f t="shared" si="24"/>
        <v>12</v>
      </c>
      <c r="E77" s="8">
        <f t="shared" si="25"/>
        <v>0</v>
      </c>
      <c r="F77" s="8">
        <f t="shared" si="26"/>
        <v>0</v>
      </c>
      <c r="G77" s="8">
        <f t="shared" si="27"/>
        <v>0</v>
      </c>
    </row>
    <row r="78" spans="1:7" x14ac:dyDescent="0.25">
      <c r="D78" s="7">
        <f t="shared" si="24"/>
        <v>13</v>
      </c>
      <c r="E78" s="8">
        <f t="shared" si="25"/>
        <v>0</v>
      </c>
      <c r="F78" s="8">
        <f t="shared" si="26"/>
        <v>0</v>
      </c>
      <c r="G78" s="8">
        <f t="shared" si="27"/>
        <v>0</v>
      </c>
    </row>
    <row r="79" spans="1:7" x14ac:dyDescent="0.25">
      <c r="D79" s="7">
        <f t="shared" si="24"/>
        <v>14</v>
      </c>
      <c r="E79" s="8">
        <f t="shared" si="25"/>
        <v>0</v>
      </c>
      <c r="F79" s="8">
        <f t="shared" si="26"/>
        <v>0</v>
      </c>
      <c r="G79" s="8">
        <f t="shared" si="27"/>
        <v>0</v>
      </c>
    </row>
    <row r="80" spans="1:7" x14ac:dyDescent="0.25">
      <c r="D80" s="7">
        <f t="shared" si="24"/>
        <v>15</v>
      </c>
      <c r="E80" s="8">
        <f t="shared" si="25"/>
        <v>0</v>
      </c>
      <c r="F80" s="8">
        <f t="shared" si="26"/>
        <v>0</v>
      </c>
      <c r="G80" s="8">
        <f t="shared" si="27"/>
        <v>0</v>
      </c>
    </row>
    <row r="81" spans="1:7" x14ac:dyDescent="0.25">
      <c r="D81" s="7">
        <f t="shared" si="24"/>
        <v>16</v>
      </c>
      <c r="E81" s="8">
        <f t="shared" si="25"/>
        <v>0</v>
      </c>
      <c r="F81" s="8">
        <f t="shared" si="26"/>
        <v>0</v>
      </c>
      <c r="G81" s="8">
        <f t="shared" si="27"/>
        <v>0</v>
      </c>
    </row>
    <row r="82" spans="1:7" x14ac:dyDescent="0.25">
      <c r="D82" s="7">
        <f t="shared" si="24"/>
        <v>17</v>
      </c>
      <c r="E82" s="8">
        <f t="shared" si="25"/>
        <v>0</v>
      </c>
      <c r="F82" s="8">
        <f t="shared" si="26"/>
        <v>0</v>
      </c>
      <c r="G82" s="8">
        <f t="shared" si="27"/>
        <v>0</v>
      </c>
    </row>
    <row r="83" spans="1:7" x14ac:dyDescent="0.25">
      <c r="D83" s="7">
        <f t="shared" si="24"/>
        <v>18</v>
      </c>
      <c r="E83" s="8">
        <f t="shared" si="25"/>
        <v>0</v>
      </c>
      <c r="F83" s="8">
        <f t="shared" si="26"/>
        <v>0</v>
      </c>
      <c r="G83" s="8">
        <f t="shared" si="27"/>
        <v>0</v>
      </c>
    </row>
    <row r="84" spans="1:7" x14ac:dyDescent="0.25">
      <c r="D84" s="7">
        <f t="shared" si="24"/>
        <v>19</v>
      </c>
      <c r="E84" s="8">
        <f t="shared" si="25"/>
        <v>0</v>
      </c>
      <c r="F84" s="8">
        <f t="shared" si="26"/>
        <v>0</v>
      </c>
      <c r="G84" s="8">
        <f t="shared" si="27"/>
        <v>0</v>
      </c>
    </row>
    <row r="87" spans="1:7" ht="18.75" x14ac:dyDescent="0.3">
      <c r="A87" s="82" t="s">
        <v>159</v>
      </c>
      <c r="B87" s="82"/>
    </row>
    <row r="88" spans="1:7" x14ac:dyDescent="0.25">
      <c r="A88" s="4" t="s">
        <v>0</v>
      </c>
      <c r="B88" s="81"/>
      <c r="C88" s="81"/>
      <c r="D88" s="81"/>
      <c r="E88" s="81"/>
      <c r="F88" s="81"/>
      <c r="G88" s="81"/>
    </row>
    <row r="89" spans="1:7" x14ac:dyDescent="0.25">
      <c r="B89" s="3"/>
      <c r="C89" s="5"/>
      <c r="D89" s="9" t="s">
        <v>3</v>
      </c>
      <c r="E89" s="9" t="s">
        <v>6</v>
      </c>
      <c r="F89" s="9" t="s">
        <v>8</v>
      </c>
      <c r="G89" s="9" t="s">
        <v>9</v>
      </c>
    </row>
    <row r="90" spans="1:7" x14ac:dyDescent="0.25">
      <c r="A90" s="1" t="s">
        <v>5</v>
      </c>
      <c r="B90" s="27"/>
      <c r="D90" s="7">
        <f>B90</f>
        <v>0</v>
      </c>
      <c r="E90" s="8">
        <f>B91</f>
        <v>0</v>
      </c>
      <c r="F90" s="8">
        <f>SLN(B91,B92,B93)</f>
        <v>0</v>
      </c>
      <c r="G90" s="8">
        <f>E90-F90</f>
        <v>0</v>
      </c>
    </row>
    <row r="91" spans="1:7" x14ac:dyDescent="0.25">
      <c r="A91" s="1" t="s">
        <v>1</v>
      </c>
      <c r="B91" s="28"/>
      <c r="D91" s="7">
        <f>D90+1</f>
        <v>1</v>
      </c>
      <c r="E91" s="8">
        <f>G90</f>
        <v>0</v>
      </c>
      <c r="F91" s="8">
        <f>F90</f>
        <v>0</v>
      </c>
      <c r="G91" s="8">
        <f>E91-F91</f>
        <v>0</v>
      </c>
    </row>
    <row r="92" spans="1:7" x14ac:dyDescent="0.25">
      <c r="A92" s="1" t="s">
        <v>2</v>
      </c>
      <c r="B92" s="30">
        <f>B91*0.1</f>
        <v>0</v>
      </c>
      <c r="D92" s="7">
        <f t="shared" ref="D92:D119" si="28">D91+1</f>
        <v>2</v>
      </c>
      <c r="E92" s="8">
        <f t="shared" ref="E92:E119" si="29">G91</f>
        <v>0</v>
      </c>
      <c r="F92" s="8">
        <f t="shared" ref="F92:F119" si="30">F91</f>
        <v>0</v>
      </c>
      <c r="G92" s="8">
        <f t="shared" ref="G92:G119" si="31">E92-F92</f>
        <v>0</v>
      </c>
    </row>
    <row r="93" spans="1:7" x14ac:dyDescent="0.25">
      <c r="A93" s="1" t="s">
        <v>4</v>
      </c>
      <c r="B93" s="31">
        <v>30</v>
      </c>
      <c r="D93" s="7">
        <f t="shared" si="28"/>
        <v>3</v>
      </c>
      <c r="E93" s="8">
        <f t="shared" si="29"/>
        <v>0</v>
      </c>
      <c r="F93" s="8">
        <f t="shared" si="30"/>
        <v>0</v>
      </c>
      <c r="G93" s="8">
        <f t="shared" si="31"/>
        <v>0</v>
      </c>
    </row>
    <row r="94" spans="1:7" x14ac:dyDescent="0.25">
      <c r="D94" s="7">
        <f t="shared" si="28"/>
        <v>4</v>
      </c>
      <c r="E94" s="8">
        <f t="shared" si="29"/>
        <v>0</v>
      </c>
      <c r="F94" s="8">
        <f t="shared" si="30"/>
        <v>0</v>
      </c>
      <c r="G94" s="8">
        <f t="shared" si="31"/>
        <v>0</v>
      </c>
    </row>
    <row r="95" spans="1:7" x14ac:dyDescent="0.25">
      <c r="D95" s="7">
        <f t="shared" si="28"/>
        <v>5</v>
      </c>
      <c r="E95" s="8">
        <f t="shared" si="29"/>
        <v>0</v>
      </c>
      <c r="F95" s="8">
        <f t="shared" si="30"/>
        <v>0</v>
      </c>
      <c r="G95" s="8">
        <f t="shared" si="31"/>
        <v>0</v>
      </c>
    </row>
    <row r="96" spans="1:7" x14ac:dyDescent="0.25">
      <c r="D96" s="7">
        <f t="shared" si="28"/>
        <v>6</v>
      </c>
      <c r="E96" s="8">
        <f t="shared" si="29"/>
        <v>0</v>
      </c>
      <c r="F96" s="8">
        <f t="shared" si="30"/>
        <v>0</v>
      </c>
      <c r="G96" s="8">
        <f t="shared" si="31"/>
        <v>0</v>
      </c>
    </row>
    <row r="97" spans="4:7" x14ac:dyDescent="0.25">
      <c r="D97" s="7">
        <f t="shared" si="28"/>
        <v>7</v>
      </c>
      <c r="E97" s="8">
        <f t="shared" si="29"/>
        <v>0</v>
      </c>
      <c r="F97" s="8">
        <f t="shared" si="30"/>
        <v>0</v>
      </c>
      <c r="G97" s="8">
        <f t="shared" si="31"/>
        <v>0</v>
      </c>
    </row>
    <row r="98" spans="4:7" x14ac:dyDescent="0.25">
      <c r="D98" s="7">
        <f t="shared" si="28"/>
        <v>8</v>
      </c>
      <c r="E98" s="8">
        <f t="shared" si="29"/>
        <v>0</v>
      </c>
      <c r="F98" s="8">
        <f t="shared" si="30"/>
        <v>0</v>
      </c>
      <c r="G98" s="8">
        <f t="shared" si="31"/>
        <v>0</v>
      </c>
    </row>
    <row r="99" spans="4:7" x14ac:dyDescent="0.25">
      <c r="D99" s="7">
        <f t="shared" si="28"/>
        <v>9</v>
      </c>
      <c r="E99" s="8">
        <f t="shared" si="29"/>
        <v>0</v>
      </c>
      <c r="F99" s="8">
        <f t="shared" si="30"/>
        <v>0</v>
      </c>
      <c r="G99" s="8">
        <f t="shared" si="31"/>
        <v>0</v>
      </c>
    </row>
    <row r="100" spans="4:7" x14ac:dyDescent="0.25">
      <c r="D100" s="7">
        <f t="shared" si="28"/>
        <v>10</v>
      </c>
      <c r="E100" s="8">
        <f t="shared" si="29"/>
        <v>0</v>
      </c>
      <c r="F100" s="8">
        <f t="shared" si="30"/>
        <v>0</v>
      </c>
      <c r="G100" s="8">
        <f t="shared" si="31"/>
        <v>0</v>
      </c>
    </row>
    <row r="101" spans="4:7" x14ac:dyDescent="0.25">
      <c r="D101" s="7">
        <f t="shared" si="28"/>
        <v>11</v>
      </c>
      <c r="E101" s="8">
        <f t="shared" si="29"/>
        <v>0</v>
      </c>
      <c r="F101" s="8">
        <f t="shared" si="30"/>
        <v>0</v>
      </c>
      <c r="G101" s="8">
        <f t="shared" si="31"/>
        <v>0</v>
      </c>
    </row>
    <row r="102" spans="4:7" x14ac:dyDescent="0.25">
      <c r="D102" s="7">
        <f t="shared" si="28"/>
        <v>12</v>
      </c>
      <c r="E102" s="8">
        <f t="shared" si="29"/>
        <v>0</v>
      </c>
      <c r="F102" s="8">
        <f t="shared" si="30"/>
        <v>0</v>
      </c>
      <c r="G102" s="8">
        <f t="shared" si="31"/>
        <v>0</v>
      </c>
    </row>
    <row r="103" spans="4:7" x14ac:dyDescent="0.25">
      <c r="D103" s="7">
        <f t="shared" si="28"/>
        <v>13</v>
      </c>
      <c r="E103" s="8">
        <f t="shared" si="29"/>
        <v>0</v>
      </c>
      <c r="F103" s="8">
        <f t="shared" si="30"/>
        <v>0</v>
      </c>
      <c r="G103" s="8">
        <f t="shared" si="31"/>
        <v>0</v>
      </c>
    </row>
    <row r="104" spans="4:7" x14ac:dyDescent="0.25">
      <c r="D104" s="7">
        <f t="shared" si="28"/>
        <v>14</v>
      </c>
      <c r="E104" s="8">
        <f t="shared" si="29"/>
        <v>0</v>
      </c>
      <c r="F104" s="8">
        <f t="shared" si="30"/>
        <v>0</v>
      </c>
      <c r="G104" s="8">
        <f t="shared" si="31"/>
        <v>0</v>
      </c>
    </row>
    <row r="105" spans="4:7" x14ac:dyDescent="0.25">
      <c r="D105" s="7">
        <f t="shared" si="28"/>
        <v>15</v>
      </c>
      <c r="E105" s="8">
        <f t="shared" si="29"/>
        <v>0</v>
      </c>
      <c r="F105" s="8">
        <f t="shared" si="30"/>
        <v>0</v>
      </c>
      <c r="G105" s="8">
        <f t="shared" si="31"/>
        <v>0</v>
      </c>
    </row>
    <row r="106" spans="4:7" x14ac:dyDescent="0.25">
      <c r="D106" s="7">
        <f t="shared" si="28"/>
        <v>16</v>
      </c>
      <c r="E106" s="8">
        <f t="shared" si="29"/>
        <v>0</v>
      </c>
      <c r="F106" s="8">
        <f t="shared" si="30"/>
        <v>0</v>
      </c>
      <c r="G106" s="8">
        <f t="shared" si="31"/>
        <v>0</v>
      </c>
    </row>
    <row r="107" spans="4:7" x14ac:dyDescent="0.25">
      <c r="D107" s="7">
        <f t="shared" si="28"/>
        <v>17</v>
      </c>
      <c r="E107" s="8">
        <f t="shared" si="29"/>
        <v>0</v>
      </c>
      <c r="F107" s="8">
        <f t="shared" si="30"/>
        <v>0</v>
      </c>
      <c r="G107" s="8">
        <f t="shared" si="31"/>
        <v>0</v>
      </c>
    </row>
    <row r="108" spans="4:7" x14ac:dyDescent="0.25">
      <c r="D108" s="7">
        <f t="shared" si="28"/>
        <v>18</v>
      </c>
      <c r="E108" s="8">
        <f t="shared" si="29"/>
        <v>0</v>
      </c>
      <c r="F108" s="8">
        <f t="shared" si="30"/>
        <v>0</v>
      </c>
      <c r="G108" s="8">
        <f t="shared" si="31"/>
        <v>0</v>
      </c>
    </row>
    <row r="109" spans="4:7" x14ac:dyDescent="0.25">
      <c r="D109" s="7">
        <f t="shared" si="28"/>
        <v>19</v>
      </c>
      <c r="E109" s="8">
        <f t="shared" si="29"/>
        <v>0</v>
      </c>
      <c r="F109" s="8">
        <f t="shared" si="30"/>
        <v>0</v>
      </c>
      <c r="G109" s="8">
        <f t="shared" si="31"/>
        <v>0</v>
      </c>
    </row>
    <row r="110" spans="4:7" x14ac:dyDescent="0.25">
      <c r="D110" s="7">
        <f t="shared" si="28"/>
        <v>20</v>
      </c>
      <c r="E110" s="8">
        <f t="shared" si="29"/>
        <v>0</v>
      </c>
      <c r="F110" s="8">
        <f t="shared" si="30"/>
        <v>0</v>
      </c>
      <c r="G110" s="8">
        <f t="shared" si="31"/>
        <v>0</v>
      </c>
    </row>
    <row r="111" spans="4:7" x14ac:dyDescent="0.25">
      <c r="D111" s="7">
        <f t="shared" si="28"/>
        <v>21</v>
      </c>
      <c r="E111" s="8">
        <f t="shared" si="29"/>
        <v>0</v>
      </c>
      <c r="F111" s="8">
        <f t="shared" si="30"/>
        <v>0</v>
      </c>
      <c r="G111" s="8">
        <f t="shared" si="31"/>
        <v>0</v>
      </c>
    </row>
    <row r="112" spans="4:7" x14ac:dyDescent="0.25">
      <c r="D112" s="7">
        <f t="shared" si="28"/>
        <v>22</v>
      </c>
      <c r="E112" s="8">
        <f t="shared" si="29"/>
        <v>0</v>
      </c>
      <c r="F112" s="8">
        <f t="shared" si="30"/>
        <v>0</v>
      </c>
      <c r="G112" s="8">
        <f t="shared" si="31"/>
        <v>0</v>
      </c>
    </row>
    <row r="113" spans="4:7" x14ac:dyDescent="0.25">
      <c r="D113" s="7">
        <f t="shared" si="28"/>
        <v>23</v>
      </c>
      <c r="E113" s="8">
        <f t="shared" si="29"/>
        <v>0</v>
      </c>
      <c r="F113" s="8">
        <f t="shared" si="30"/>
        <v>0</v>
      </c>
      <c r="G113" s="8">
        <f t="shared" si="31"/>
        <v>0</v>
      </c>
    </row>
    <row r="114" spans="4:7" x14ac:dyDescent="0.25">
      <c r="D114" s="7">
        <f t="shared" si="28"/>
        <v>24</v>
      </c>
      <c r="E114" s="8">
        <f t="shared" si="29"/>
        <v>0</v>
      </c>
      <c r="F114" s="8">
        <f t="shared" si="30"/>
        <v>0</v>
      </c>
      <c r="G114" s="8">
        <f t="shared" si="31"/>
        <v>0</v>
      </c>
    </row>
    <row r="115" spans="4:7" x14ac:dyDescent="0.25">
      <c r="D115" s="7">
        <f t="shared" si="28"/>
        <v>25</v>
      </c>
      <c r="E115" s="8">
        <f t="shared" si="29"/>
        <v>0</v>
      </c>
      <c r="F115" s="8">
        <f t="shared" si="30"/>
        <v>0</v>
      </c>
      <c r="G115" s="8">
        <f t="shared" si="31"/>
        <v>0</v>
      </c>
    </row>
    <row r="116" spans="4:7" x14ac:dyDescent="0.25">
      <c r="D116" s="7">
        <f t="shared" si="28"/>
        <v>26</v>
      </c>
      <c r="E116" s="8">
        <f t="shared" si="29"/>
        <v>0</v>
      </c>
      <c r="F116" s="8">
        <f t="shared" si="30"/>
        <v>0</v>
      </c>
      <c r="G116" s="8">
        <f t="shared" si="31"/>
        <v>0</v>
      </c>
    </row>
    <row r="117" spans="4:7" x14ac:dyDescent="0.25">
      <c r="D117" s="7">
        <f t="shared" si="28"/>
        <v>27</v>
      </c>
      <c r="E117" s="8">
        <f t="shared" si="29"/>
        <v>0</v>
      </c>
      <c r="F117" s="8">
        <f t="shared" si="30"/>
        <v>0</v>
      </c>
      <c r="G117" s="8">
        <f t="shared" si="31"/>
        <v>0</v>
      </c>
    </row>
    <row r="118" spans="4:7" x14ac:dyDescent="0.25">
      <c r="D118" s="7">
        <f t="shared" si="28"/>
        <v>28</v>
      </c>
      <c r="E118" s="8">
        <f t="shared" si="29"/>
        <v>0</v>
      </c>
      <c r="F118" s="8">
        <f t="shared" si="30"/>
        <v>0</v>
      </c>
      <c r="G118" s="8">
        <f t="shared" si="31"/>
        <v>0</v>
      </c>
    </row>
    <row r="119" spans="4:7" x14ac:dyDescent="0.25">
      <c r="D119" s="7">
        <f t="shared" si="28"/>
        <v>29</v>
      </c>
      <c r="E119" s="8">
        <f t="shared" si="29"/>
        <v>0</v>
      </c>
      <c r="F119" s="8">
        <f t="shared" si="30"/>
        <v>0</v>
      </c>
      <c r="G119" s="8">
        <f t="shared" si="31"/>
        <v>0</v>
      </c>
    </row>
  </sheetData>
  <sheetProtection sheet="1" formatCells="0" formatColumns="0" formatRows="0" insertColumns="0" insertRows="0" insertHyperlinks="0" deleteColumns="0" deleteRows="0" sort="0" autoFilter="0" pivotTables="0"/>
  <mergeCells count="14">
    <mergeCell ref="B1:L1"/>
    <mergeCell ref="B6:G6"/>
    <mergeCell ref="B15:G15"/>
    <mergeCell ref="B27:G27"/>
    <mergeCell ref="A3:D3"/>
    <mergeCell ref="A5:B5"/>
    <mergeCell ref="A14:B14"/>
    <mergeCell ref="A26:B26"/>
    <mergeCell ref="B88:G88"/>
    <mergeCell ref="A41:B41"/>
    <mergeCell ref="B42:G42"/>
    <mergeCell ref="A62:B62"/>
    <mergeCell ref="B63:G63"/>
    <mergeCell ref="A87:B87"/>
  </mergeCells>
  <pageMargins left="0.7" right="0.7" top="0.75" bottom="0.75" header="0.3" footer="0.3"/>
  <pageSetup scale="50" orientation="portrait"/>
  <colBreaks count="1" manualBreakCount="1">
    <brk id="13" max="1048575"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19"/>
  <sheetViews>
    <sheetView workbookViewId="0">
      <selection activeCell="B1" sqref="B1"/>
    </sheetView>
  </sheetViews>
  <sheetFormatPr defaultColWidth="8.875" defaultRowHeight="15.75" x14ac:dyDescent="0.25"/>
  <cols>
    <col min="1" max="1" width="23.625" customWidth="1"/>
    <col min="2" max="2" width="19.875" customWidth="1"/>
    <col min="5" max="5" width="19.125" bestFit="1" customWidth="1"/>
    <col min="6" max="6" width="13.625" customWidth="1"/>
    <col min="7" max="7" width="21.375" bestFit="1" customWidth="1"/>
  </cols>
  <sheetData>
    <row r="1" spans="1:12" ht="38.25" customHeight="1" x14ac:dyDescent="0.25">
      <c r="A1" s="25" t="s">
        <v>10</v>
      </c>
      <c r="B1" s="32"/>
      <c r="C1" s="83" t="s">
        <v>25</v>
      </c>
      <c r="D1" s="83"/>
      <c r="E1" s="83"/>
      <c r="F1" s="83"/>
      <c r="G1" s="83"/>
      <c r="H1" s="83"/>
      <c r="I1" s="83"/>
      <c r="J1" s="83"/>
      <c r="K1" s="83"/>
      <c r="L1" s="83"/>
    </row>
    <row r="2" spans="1:12" ht="20.25" x14ac:dyDescent="0.25">
      <c r="A2" s="25"/>
      <c r="B2" s="32"/>
      <c r="C2" s="33"/>
      <c r="D2" s="33"/>
      <c r="E2" s="33"/>
      <c r="F2" s="33"/>
      <c r="G2" s="33"/>
      <c r="H2" s="33"/>
      <c r="I2" s="33"/>
      <c r="J2" s="33"/>
      <c r="K2" s="33"/>
      <c r="L2" s="33"/>
    </row>
    <row r="3" spans="1:12" ht="25.5" x14ac:dyDescent="0.25">
      <c r="A3" s="84" t="s">
        <v>152</v>
      </c>
      <c r="B3" s="84"/>
      <c r="C3" s="84"/>
      <c r="D3" s="84"/>
    </row>
    <row r="4" spans="1:12" s="36" customFormat="1" ht="25.5" x14ac:dyDescent="0.25">
      <c r="A4" s="35"/>
      <c r="B4" s="35"/>
      <c r="C4" s="35"/>
      <c r="D4" s="35"/>
    </row>
    <row r="5" spans="1:12" ht="18.75" x14ac:dyDescent="0.3">
      <c r="A5" s="82" t="s">
        <v>12</v>
      </c>
      <c r="B5" s="82"/>
    </row>
    <row r="6" spans="1:12" x14ac:dyDescent="0.25">
      <c r="A6" s="4" t="s">
        <v>0</v>
      </c>
      <c r="B6" s="81"/>
      <c r="C6" s="81"/>
      <c r="D6" s="81"/>
      <c r="E6" s="81"/>
      <c r="F6" s="81"/>
      <c r="G6" s="81"/>
    </row>
    <row r="7" spans="1:12" s="5" customFormat="1" x14ac:dyDescent="0.25">
      <c r="B7" s="3"/>
      <c r="D7" s="9" t="s">
        <v>3</v>
      </c>
      <c r="E7" s="9" t="s">
        <v>6</v>
      </c>
      <c r="F7" s="9" t="s">
        <v>8</v>
      </c>
      <c r="G7" s="9" t="s">
        <v>9</v>
      </c>
    </row>
    <row r="8" spans="1:12" x14ac:dyDescent="0.25">
      <c r="A8" s="1" t="s">
        <v>5</v>
      </c>
      <c r="B8" s="27"/>
      <c r="D8" s="7">
        <f>B8</f>
        <v>0</v>
      </c>
      <c r="E8" s="8">
        <f>B9</f>
        <v>0</v>
      </c>
      <c r="F8" s="8">
        <f>DDB($B$9,$B$10,$B$11,1)</f>
        <v>0</v>
      </c>
      <c r="G8" s="8">
        <f>E8-F8</f>
        <v>0</v>
      </c>
    </row>
    <row r="9" spans="1:12" x14ac:dyDescent="0.25">
      <c r="A9" s="1" t="s">
        <v>1</v>
      </c>
      <c r="B9" s="28"/>
      <c r="D9" s="7">
        <f>D8+1</f>
        <v>1</v>
      </c>
      <c r="E9" s="8">
        <f>G8</f>
        <v>0</v>
      </c>
      <c r="F9" s="8">
        <f>DDB($B$9,$B$10,$B$11,2)</f>
        <v>0</v>
      </c>
      <c r="G9" s="8">
        <f>E9-F9</f>
        <v>0</v>
      </c>
    </row>
    <row r="10" spans="1:12" x14ac:dyDescent="0.25">
      <c r="A10" s="1" t="s">
        <v>2</v>
      </c>
      <c r="B10" s="30">
        <f>B9*0.1</f>
        <v>0</v>
      </c>
      <c r="D10" s="7">
        <f t="shared" ref="D10:D12" si="0">D9+1</f>
        <v>2</v>
      </c>
      <c r="E10" s="8">
        <f t="shared" ref="E10:E12" si="1">G9</f>
        <v>0</v>
      </c>
      <c r="F10" s="8">
        <f>DDB($B$9,$B$10,$B$11,3)</f>
        <v>0</v>
      </c>
      <c r="G10" s="8">
        <f t="shared" ref="G10:G11" si="2">E10-F10</f>
        <v>0</v>
      </c>
    </row>
    <row r="11" spans="1:12" x14ac:dyDescent="0.25">
      <c r="A11" s="1" t="s">
        <v>4</v>
      </c>
      <c r="B11" s="31">
        <v>5</v>
      </c>
      <c r="D11" s="7">
        <f t="shared" si="0"/>
        <v>3</v>
      </c>
      <c r="E11" s="8">
        <f t="shared" si="1"/>
        <v>0</v>
      </c>
      <c r="F11" s="8">
        <f>DDB($B$9,$B$10,$B$11,4)</f>
        <v>0</v>
      </c>
      <c r="G11" s="8">
        <f t="shared" si="2"/>
        <v>0</v>
      </c>
    </row>
    <row r="12" spans="1:12" x14ac:dyDescent="0.25">
      <c r="D12" s="7">
        <f t="shared" si="0"/>
        <v>4</v>
      </c>
      <c r="E12" s="8">
        <f t="shared" si="1"/>
        <v>0</v>
      </c>
      <c r="F12" s="8">
        <f>DDB($B$9,$B$10,$B$11,5)</f>
        <v>0</v>
      </c>
      <c r="G12" s="8">
        <f>B10</f>
        <v>0</v>
      </c>
    </row>
    <row r="13" spans="1:12" x14ac:dyDescent="0.25">
      <c r="D13" s="10"/>
      <c r="E13" s="11"/>
      <c r="F13" s="11"/>
      <c r="G13" s="11"/>
    </row>
    <row r="14" spans="1:12" x14ac:dyDescent="0.25">
      <c r="D14" s="10"/>
      <c r="E14" s="11"/>
      <c r="F14" s="11"/>
      <c r="G14" s="11"/>
    </row>
    <row r="15" spans="1:12" ht="18.75" x14ac:dyDescent="0.3">
      <c r="A15" s="82" t="s">
        <v>14</v>
      </c>
      <c r="B15" s="82"/>
    </row>
    <row r="16" spans="1:12" x14ac:dyDescent="0.25">
      <c r="A16" s="4" t="s">
        <v>0</v>
      </c>
      <c r="B16" s="81"/>
      <c r="C16" s="81"/>
      <c r="D16" s="81"/>
      <c r="E16" s="81"/>
      <c r="F16" s="81"/>
      <c r="G16" s="81"/>
    </row>
    <row r="17" spans="1:7" x14ac:dyDescent="0.25">
      <c r="B17" s="3"/>
      <c r="C17" s="5"/>
      <c r="D17" s="9" t="s">
        <v>3</v>
      </c>
      <c r="E17" s="9" t="s">
        <v>6</v>
      </c>
      <c r="F17" s="9" t="s">
        <v>8</v>
      </c>
      <c r="G17" s="9" t="s">
        <v>9</v>
      </c>
    </row>
    <row r="18" spans="1:7" x14ac:dyDescent="0.25">
      <c r="A18" s="1" t="s">
        <v>5</v>
      </c>
      <c r="B18" s="27"/>
      <c r="D18" s="7">
        <f>B18</f>
        <v>0</v>
      </c>
      <c r="E18" s="8">
        <f>B19</f>
        <v>0</v>
      </c>
      <c r="F18" s="8">
        <f>DDB($B$19,$B$20,$B$21,1)</f>
        <v>0</v>
      </c>
      <c r="G18" s="8">
        <f>E18-F18</f>
        <v>0</v>
      </c>
    </row>
    <row r="19" spans="1:7" x14ac:dyDescent="0.25">
      <c r="A19" s="1" t="s">
        <v>1</v>
      </c>
      <c r="B19" s="28"/>
      <c r="D19" s="7">
        <f>D18+1</f>
        <v>1</v>
      </c>
      <c r="E19" s="8">
        <f>G18</f>
        <v>0</v>
      </c>
      <c r="F19" s="8">
        <f>DDB($B$19,$B$20,$B$21,2)</f>
        <v>0</v>
      </c>
      <c r="G19" s="8">
        <f>E19-F19</f>
        <v>0</v>
      </c>
    </row>
    <row r="20" spans="1:7" x14ac:dyDescent="0.25">
      <c r="A20" s="1" t="s">
        <v>2</v>
      </c>
      <c r="B20" s="30">
        <f>B19*0.1</f>
        <v>0</v>
      </c>
      <c r="D20" s="7">
        <f t="shared" ref="D20:D25" si="3">D19+1</f>
        <v>2</v>
      </c>
      <c r="E20" s="8">
        <f t="shared" ref="E20:E24" si="4">G19</f>
        <v>0</v>
      </c>
      <c r="F20" s="8">
        <f>DDB($B$19,$B$20,$B$21,3)</f>
        <v>0</v>
      </c>
      <c r="G20" s="8">
        <f t="shared" ref="G20:G24" si="5">E20-F20</f>
        <v>0</v>
      </c>
    </row>
    <row r="21" spans="1:7" x14ac:dyDescent="0.25">
      <c r="A21" s="1" t="s">
        <v>4</v>
      </c>
      <c r="B21" s="31">
        <v>8</v>
      </c>
      <c r="D21" s="7">
        <f t="shared" si="3"/>
        <v>3</v>
      </c>
      <c r="E21" s="8">
        <f t="shared" si="4"/>
        <v>0</v>
      </c>
      <c r="F21" s="8">
        <f>DDB($B$19,$B$20,$B$21,4)</f>
        <v>0</v>
      </c>
      <c r="G21" s="8">
        <f t="shared" si="5"/>
        <v>0</v>
      </c>
    </row>
    <row r="22" spans="1:7" x14ac:dyDescent="0.25">
      <c r="D22" s="7">
        <f t="shared" si="3"/>
        <v>4</v>
      </c>
      <c r="E22" s="8">
        <f t="shared" si="4"/>
        <v>0</v>
      </c>
      <c r="F22" s="8">
        <f>DDB($B$19,$B$20,$B$21,5)</f>
        <v>0</v>
      </c>
      <c r="G22" s="8">
        <f t="shared" si="5"/>
        <v>0</v>
      </c>
    </row>
    <row r="23" spans="1:7" x14ac:dyDescent="0.25">
      <c r="D23" s="7">
        <f t="shared" si="3"/>
        <v>5</v>
      </c>
      <c r="E23" s="8">
        <f t="shared" si="4"/>
        <v>0</v>
      </c>
      <c r="F23" s="8">
        <f>DDB($B$19,$B$20,$B$21,6)</f>
        <v>0</v>
      </c>
      <c r="G23" s="8">
        <f t="shared" si="5"/>
        <v>0</v>
      </c>
    </row>
    <row r="24" spans="1:7" x14ac:dyDescent="0.25">
      <c r="D24" s="7">
        <f t="shared" si="3"/>
        <v>6</v>
      </c>
      <c r="E24" s="8">
        <f t="shared" si="4"/>
        <v>0</v>
      </c>
      <c r="F24" s="8">
        <f>DDB($B$19,$B$20,$B$21,7)</f>
        <v>0</v>
      </c>
      <c r="G24" s="8">
        <f t="shared" si="5"/>
        <v>0</v>
      </c>
    </row>
    <row r="25" spans="1:7" x14ac:dyDescent="0.25">
      <c r="D25" s="7">
        <f t="shared" si="3"/>
        <v>7</v>
      </c>
      <c r="E25" s="8">
        <f t="shared" ref="E25" si="6">G24</f>
        <v>0</v>
      </c>
      <c r="F25" s="8">
        <f>DDB($B$19,$B$20,$B$21,8)</f>
        <v>0</v>
      </c>
      <c r="G25" s="8">
        <f>B20</f>
        <v>0</v>
      </c>
    </row>
    <row r="27" spans="1:7" ht="18.75" x14ac:dyDescent="0.3">
      <c r="A27" s="82" t="s">
        <v>13</v>
      </c>
      <c r="B27" s="82"/>
    </row>
    <row r="28" spans="1:7" x14ac:dyDescent="0.25">
      <c r="A28" s="4" t="s">
        <v>0</v>
      </c>
      <c r="B28" s="85"/>
      <c r="C28" s="85"/>
      <c r="D28" s="85"/>
      <c r="E28" s="85"/>
      <c r="F28" s="85"/>
      <c r="G28" s="85"/>
    </row>
    <row r="29" spans="1:7" x14ac:dyDescent="0.25">
      <c r="B29" s="3"/>
      <c r="C29" s="5"/>
      <c r="D29" s="9" t="s">
        <v>3</v>
      </c>
      <c r="E29" s="9" t="s">
        <v>6</v>
      </c>
      <c r="F29" s="9" t="s">
        <v>8</v>
      </c>
      <c r="G29" s="9" t="s">
        <v>9</v>
      </c>
    </row>
    <row r="30" spans="1:7" x14ac:dyDescent="0.25">
      <c r="A30" s="1" t="s">
        <v>5</v>
      </c>
      <c r="B30" s="27"/>
      <c r="D30" s="7">
        <f>B30</f>
        <v>0</v>
      </c>
      <c r="E30" s="8">
        <f>B31</f>
        <v>0</v>
      </c>
      <c r="F30" s="8">
        <f>DDB($B$31,$B$32,$B$33,1)</f>
        <v>0</v>
      </c>
      <c r="G30" s="8">
        <f>E30-F30</f>
        <v>0</v>
      </c>
    </row>
    <row r="31" spans="1:7" x14ac:dyDescent="0.25">
      <c r="A31" s="1" t="s">
        <v>1</v>
      </c>
      <c r="B31" s="28"/>
      <c r="D31" s="7">
        <f>D30+1</f>
        <v>1</v>
      </c>
      <c r="E31" s="8">
        <f>G30</f>
        <v>0</v>
      </c>
      <c r="F31" s="8">
        <f>DDB($B$31,$B$32,$B$33,2)</f>
        <v>0</v>
      </c>
      <c r="G31" s="8">
        <f>E31-F31</f>
        <v>0</v>
      </c>
    </row>
    <row r="32" spans="1:7" x14ac:dyDescent="0.25">
      <c r="A32" s="1" t="s">
        <v>2</v>
      </c>
      <c r="B32" s="30">
        <f>B31*0.1</f>
        <v>0</v>
      </c>
      <c r="D32" s="7">
        <f t="shared" ref="D32:D39" si="7">D31+1</f>
        <v>2</v>
      </c>
      <c r="E32" s="8">
        <f t="shared" ref="E32:E39" si="8">G31</f>
        <v>0</v>
      </c>
      <c r="F32" s="8">
        <f>DDB($B$31,$B$32,$B$33,3)</f>
        <v>0</v>
      </c>
      <c r="G32" s="8">
        <f t="shared" ref="G32:G39" si="9">E32-F32</f>
        <v>0</v>
      </c>
    </row>
    <row r="33" spans="1:7" x14ac:dyDescent="0.25">
      <c r="A33" s="1" t="s">
        <v>4</v>
      </c>
      <c r="B33" s="31">
        <v>10</v>
      </c>
      <c r="D33" s="7">
        <f t="shared" si="7"/>
        <v>3</v>
      </c>
      <c r="E33" s="8">
        <f t="shared" si="8"/>
        <v>0</v>
      </c>
      <c r="F33" s="8">
        <f>DDB($B$31,$B$32,$B$33,4)</f>
        <v>0</v>
      </c>
      <c r="G33" s="8">
        <f t="shared" si="9"/>
        <v>0</v>
      </c>
    </row>
    <row r="34" spans="1:7" x14ac:dyDescent="0.25">
      <c r="D34" s="7">
        <f t="shared" si="7"/>
        <v>4</v>
      </c>
      <c r="E34" s="8">
        <f t="shared" si="8"/>
        <v>0</v>
      </c>
      <c r="F34" s="8">
        <f>DDB($B$31,$B$32,$B$33,5)</f>
        <v>0</v>
      </c>
      <c r="G34" s="8">
        <f t="shared" si="9"/>
        <v>0</v>
      </c>
    </row>
    <row r="35" spans="1:7" x14ac:dyDescent="0.25">
      <c r="D35" s="7">
        <f t="shared" si="7"/>
        <v>5</v>
      </c>
      <c r="E35" s="8">
        <f t="shared" si="8"/>
        <v>0</v>
      </c>
      <c r="F35" s="8">
        <f>DDB($B$31,$B$32,$B$33,6)</f>
        <v>0</v>
      </c>
      <c r="G35" s="8">
        <f t="shared" si="9"/>
        <v>0</v>
      </c>
    </row>
    <row r="36" spans="1:7" x14ac:dyDescent="0.25">
      <c r="D36" s="7">
        <f t="shared" si="7"/>
        <v>6</v>
      </c>
      <c r="E36" s="8">
        <f t="shared" si="8"/>
        <v>0</v>
      </c>
      <c r="F36" s="8">
        <f>DDB($B$31,$B$32,$B$33,7)</f>
        <v>0</v>
      </c>
      <c r="G36" s="8">
        <f t="shared" si="9"/>
        <v>0</v>
      </c>
    </row>
    <row r="37" spans="1:7" x14ac:dyDescent="0.25">
      <c r="D37" s="7">
        <f t="shared" si="7"/>
        <v>7</v>
      </c>
      <c r="E37" s="8">
        <f t="shared" si="8"/>
        <v>0</v>
      </c>
      <c r="F37" s="8">
        <f>DDB($B$31,$B$32,$B$33,8)</f>
        <v>0</v>
      </c>
      <c r="G37" s="8">
        <f t="shared" si="9"/>
        <v>0</v>
      </c>
    </row>
    <row r="38" spans="1:7" x14ac:dyDescent="0.25">
      <c r="D38" s="7">
        <f t="shared" si="7"/>
        <v>8</v>
      </c>
      <c r="E38" s="12">
        <f t="shared" si="8"/>
        <v>0</v>
      </c>
      <c r="F38" s="12">
        <f>DDB($B$31,$B$32,$B$33,9)</f>
        <v>0</v>
      </c>
      <c r="G38" s="12">
        <f t="shared" si="9"/>
        <v>0</v>
      </c>
    </row>
    <row r="39" spans="1:7" x14ac:dyDescent="0.25">
      <c r="D39" s="13">
        <f t="shared" si="7"/>
        <v>9</v>
      </c>
      <c r="E39" s="8">
        <f t="shared" si="8"/>
        <v>0</v>
      </c>
      <c r="F39" s="8">
        <f>DDB($B$31,$B$32,$B$33,10)</f>
        <v>0</v>
      </c>
      <c r="G39" s="8">
        <f t="shared" si="9"/>
        <v>0</v>
      </c>
    </row>
    <row r="40" spans="1:7" x14ac:dyDescent="0.25">
      <c r="F40" s="11"/>
    </row>
    <row r="41" spans="1:7" x14ac:dyDescent="0.25">
      <c r="F41" s="11"/>
    </row>
    <row r="42" spans="1:7" ht="18.75" x14ac:dyDescent="0.3">
      <c r="A42" s="82" t="s">
        <v>157</v>
      </c>
      <c r="B42" s="82"/>
    </row>
    <row r="43" spans="1:7" x14ac:dyDescent="0.25">
      <c r="A43" s="4" t="s">
        <v>0</v>
      </c>
      <c r="B43" s="85"/>
      <c r="C43" s="85"/>
      <c r="D43" s="85"/>
      <c r="E43" s="85"/>
      <c r="F43" s="85"/>
      <c r="G43" s="85"/>
    </row>
    <row r="44" spans="1:7" x14ac:dyDescent="0.25">
      <c r="B44" s="3"/>
      <c r="C44" s="5"/>
      <c r="D44" s="9" t="s">
        <v>3</v>
      </c>
      <c r="E44" s="9" t="s">
        <v>6</v>
      </c>
      <c r="F44" s="9" t="s">
        <v>8</v>
      </c>
      <c r="G44" s="9" t="s">
        <v>9</v>
      </c>
    </row>
    <row r="45" spans="1:7" x14ac:dyDescent="0.25">
      <c r="A45" s="1" t="s">
        <v>5</v>
      </c>
      <c r="B45" s="27"/>
      <c r="D45" s="7">
        <f>B45</f>
        <v>0</v>
      </c>
      <c r="E45" s="8">
        <f>B46</f>
        <v>0</v>
      </c>
      <c r="F45" s="8">
        <f>DDB($B$46,$B$47,$B$48,1)</f>
        <v>0</v>
      </c>
      <c r="G45" s="8">
        <f>E45-F45</f>
        <v>0</v>
      </c>
    </row>
    <row r="46" spans="1:7" x14ac:dyDescent="0.25">
      <c r="A46" s="1" t="s">
        <v>1</v>
      </c>
      <c r="B46" s="28"/>
      <c r="D46" s="7">
        <f>D45+1</f>
        <v>1</v>
      </c>
      <c r="E46" s="8">
        <f>G45</f>
        <v>0</v>
      </c>
      <c r="F46" s="8">
        <f>DDB($B$46,$B$47,$B$48,2)</f>
        <v>0</v>
      </c>
      <c r="G46" s="8">
        <f>E46-F46</f>
        <v>0</v>
      </c>
    </row>
    <row r="47" spans="1:7" x14ac:dyDescent="0.25">
      <c r="A47" s="1" t="s">
        <v>2</v>
      </c>
      <c r="B47" s="30">
        <f>B46*0.1</f>
        <v>0</v>
      </c>
      <c r="D47" s="7">
        <f t="shared" ref="D47:D59" si="10">D46+1</f>
        <v>2</v>
      </c>
      <c r="E47" s="8">
        <f t="shared" ref="E47:E59" si="11">G46</f>
        <v>0</v>
      </c>
      <c r="F47" s="8">
        <f>DDB($B$46,$B$47,$B$48,3)</f>
        <v>0</v>
      </c>
      <c r="G47" s="8">
        <f t="shared" ref="G47:G59" si="12">E47-F47</f>
        <v>0</v>
      </c>
    </row>
    <row r="48" spans="1:7" x14ac:dyDescent="0.25">
      <c r="A48" s="1" t="s">
        <v>4</v>
      </c>
      <c r="B48" s="31">
        <v>15</v>
      </c>
      <c r="D48" s="7">
        <f t="shared" si="10"/>
        <v>3</v>
      </c>
      <c r="E48" s="8">
        <f t="shared" si="11"/>
        <v>0</v>
      </c>
      <c r="F48" s="8">
        <f>DDB($B$46,$B$47,$B$48,4)</f>
        <v>0</v>
      </c>
      <c r="G48" s="8">
        <f t="shared" si="12"/>
        <v>0</v>
      </c>
    </row>
    <row r="49" spans="1:7" x14ac:dyDescent="0.25">
      <c r="D49" s="7">
        <f t="shared" si="10"/>
        <v>4</v>
      </c>
      <c r="E49" s="8">
        <f t="shared" si="11"/>
        <v>0</v>
      </c>
      <c r="F49" s="8">
        <f>DDB($B$46,$B$47,$B$48,5)</f>
        <v>0</v>
      </c>
      <c r="G49" s="8">
        <f t="shared" si="12"/>
        <v>0</v>
      </c>
    </row>
    <row r="50" spans="1:7" x14ac:dyDescent="0.25">
      <c r="D50" s="7">
        <f t="shared" si="10"/>
        <v>5</v>
      </c>
      <c r="E50" s="8">
        <f t="shared" si="11"/>
        <v>0</v>
      </c>
      <c r="F50" s="8">
        <f>DDB($B$46,$B$47,$B$48,6)</f>
        <v>0</v>
      </c>
      <c r="G50" s="8">
        <f t="shared" si="12"/>
        <v>0</v>
      </c>
    </row>
    <row r="51" spans="1:7" x14ac:dyDescent="0.25">
      <c r="D51" s="7">
        <f t="shared" si="10"/>
        <v>6</v>
      </c>
      <c r="E51" s="8">
        <f t="shared" si="11"/>
        <v>0</v>
      </c>
      <c r="F51" s="8">
        <f>DDB($B$46,$B$47,$B$48,7)</f>
        <v>0</v>
      </c>
      <c r="G51" s="8">
        <f t="shared" si="12"/>
        <v>0</v>
      </c>
    </row>
    <row r="52" spans="1:7" x14ac:dyDescent="0.25">
      <c r="D52" s="7">
        <f t="shared" si="10"/>
        <v>7</v>
      </c>
      <c r="E52" s="8">
        <f t="shared" si="11"/>
        <v>0</v>
      </c>
      <c r="F52" s="8">
        <f>DDB($B$46,$B$47,$B$48,8)</f>
        <v>0</v>
      </c>
      <c r="G52" s="8">
        <f t="shared" si="12"/>
        <v>0</v>
      </c>
    </row>
    <row r="53" spans="1:7" x14ac:dyDescent="0.25">
      <c r="D53" s="7">
        <f t="shared" si="10"/>
        <v>8</v>
      </c>
      <c r="E53" s="12">
        <f t="shared" si="11"/>
        <v>0</v>
      </c>
      <c r="F53" s="8">
        <f>DDB($B$46,$B$47,$B$48,9)</f>
        <v>0</v>
      </c>
      <c r="G53" s="12">
        <f t="shared" si="12"/>
        <v>0</v>
      </c>
    </row>
    <row r="54" spans="1:7" x14ac:dyDescent="0.25">
      <c r="D54" s="7">
        <f t="shared" si="10"/>
        <v>9</v>
      </c>
      <c r="E54" s="8">
        <f t="shared" si="11"/>
        <v>0</v>
      </c>
      <c r="F54" s="8">
        <f>DDB($B$46,$B$47,$B$48,10)</f>
        <v>0</v>
      </c>
      <c r="G54" s="8">
        <f t="shared" si="12"/>
        <v>0</v>
      </c>
    </row>
    <row r="55" spans="1:7" x14ac:dyDescent="0.25">
      <c r="D55" s="7">
        <f t="shared" si="10"/>
        <v>10</v>
      </c>
      <c r="E55" s="8">
        <f t="shared" si="11"/>
        <v>0</v>
      </c>
      <c r="F55" s="8">
        <f>DDB($B$46,$B$47,$B$48,11)</f>
        <v>0</v>
      </c>
      <c r="G55" s="8">
        <f t="shared" si="12"/>
        <v>0</v>
      </c>
    </row>
    <row r="56" spans="1:7" x14ac:dyDescent="0.25">
      <c r="D56" s="7">
        <f t="shared" si="10"/>
        <v>11</v>
      </c>
      <c r="E56" s="8">
        <f t="shared" si="11"/>
        <v>0</v>
      </c>
      <c r="F56" s="8">
        <f>DDB($B$46,$B$47,$B$48,12)</f>
        <v>0</v>
      </c>
      <c r="G56" s="8">
        <f t="shared" si="12"/>
        <v>0</v>
      </c>
    </row>
    <row r="57" spans="1:7" x14ac:dyDescent="0.25">
      <c r="D57" s="7">
        <f t="shared" si="10"/>
        <v>12</v>
      </c>
      <c r="E57" s="8">
        <f t="shared" si="11"/>
        <v>0</v>
      </c>
      <c r="F57" s="8">
        <f>DDB($B$46,$B$47,$B$48,13)</f>
        <v>0</v>
      </c>
      <c r="G57" s="8">
        <f t="shared" si="12"/>
        <v>0</v>
      </c>
    </row>
    <row r="58" spans="1:7" x14ac:dyDescent="0.25">
      <c r="D58" s="7">
        <f t="shared" si="10"/>
        <v>13</v>
      </c>
      <c r="E58" s="8">
        <f t="shared" si="11"/>
        <v>0</v>
      </c>
      <c r="F58" s="8">
        <f>DDB($B$46,$B$47,$B$48,14)</f>
        <v>0</v>
      </c>
      <c r="G58" s="8">
        <f t="shared" si="12"/>
        <v>0</v>
      </c>
    </row>
    <row r="59" spans="1:7" x14ac:dyDescent="0.25">
      <c r="D59" s="7">
        <f t="shared" si="10"/>
        <v>14</v>
      </c>
      <c r="E59" s="8">
        <f t="shared" si="11"/>
        <v>0</v>
      </c>
      <c r="F59" s="8">
        <f>DDB($B$46,$B$47,$B$48,15)</f>
        <v>0</v>
      </c>
      <c r="G59" s="8">
        <f t="shared" si="12"/>
        <v>0</v>
      </c>
    </row>
    <row r="62" spans="1:7" ht="18.75" x14ac:dyDescent="0.3">
      <c r="A62" s="82" t="s">
        <v>158</v>
      </c>
      <c r="B62" s="82"/>
    </row>
    <row r="63" spans="1:7" x14ac:dyDescent="0.25">
      <c r="A63" s="4" t="s">
        <v>0</v>
      </c>
      <c r="B63" s="85"/>
      <c r="C63" s="85"/>
      <c r="D63" s="85"/>
      <c r="E63" s="85"/>
      <c r="F63" s="85"/>
      <c r="G63" s="85"/>
    </row>
    <row r="64" spans="1:7" x14ac:dyDescent="0.25">
      <c r="B64" s="3"/>
      <c r="C64" s="5"/>
      <c r="D64" s="9" t="s">
        <v>3</v>
      </c>
      <c r="E64" s="9" t="s">
        <v>6</v>
      </c>
      <c r="F64" s="9" t="s">
        <v>8</v>
      </c>
      <c r="G64" s="9" t="s">
        <v>9</v>
      </c>
    </row>
    <row r="65" spans="1:7" x14ac:dyDescent="0.25">
      <c r="A65" s="1" t="s">
        <v>5</v>
      </c>
      <c r="B65" s="27"/>
      <c r="D65" s="7">
        <f>B65</f>
        <v>0</v>
      </c>
      <c r="E65" s="8">
        <f>B66</f>
        <v>0</v>
      </c>
      <c r="F65" s="8">
        <f>DDB($B$66,$B$67,$B$68,1)</f>
        <v>0</v>
      </c>
      <c r="G65" s="8">
        <f>E65-F65</f>
        <v>0</v>
      </c>
    </row>
    <row r="66" spans="1:7" x14ac:dyDescent="0.25">
      <c r="A66" s="1" t="s">
        <v>1</v>
      </c>
      <c r="B66" s="28"/>
      <c r="D66" s="7">
        <f>D65+1</f>
        <v>1</v>
      </c>
      <c r="E66" s="8">
        <f>G65</f>
        <v>0</v>
      </c>
      <c r="F66" s="8">
        <f>DDB($B$66,$B$67,$B$68,2)</f>
        <v>0</v>
      </c>
      <c r="G66" s="8">
        <f t="shared" ref="G66:G84" si="13">E66-F66</f>
        <v>0</v>
      </c>
    </row>
    <row r="67" spans="1:7" x14ac:dyDescent="0.25">
      <c r="A67" s="1" t="s">
        <v>2</v>
      </c>
      <c r="B67" s="30">
        <f>B66*0.1</f>
        <v>0</v>
      </c>
      <c r="D67" s="7">
        <f t="shared" ref="D67:D84" si="14">D66+1</f>
        <v>2</v>
      </c>
      <c r="E67" s="8">
        <f t="shared" ref="E67:E84" si="15">G66</f>
        <v>0</v>
      </c>
      <c r="F67" s="8">
        <f>DDB($B$66,$B$67,$B$68,3)</f>
        <v>0</v>
      </c>
      <c r="G67" s="8">
        <f t="shared" si="13"/>
        <v>0</v>
      </c>
    </row>
    <row r="68" spans="1:7" x14ac:dyDescent="0.25">
      <c r="A68" s="1" t="s">
        <v>4</v>
      </c>
      <c r="B68" s="31">
        <v>20</v>
      </c>
      <c r="D68" s="7">
        <f t="shared" si="14"/>
        <v>3</v>
      </c>
      <c r="E68" s="8">
        <f t="shared" si="15"/>
        <v>0</v>
      </c>
      <c r="F68" s="8">
        <f>DDB($B$66,$B$67,$B$68,4)</f>
        <v>0</v>
      </c>
      <c r="G68" s="8">
        <f t="shared" si="13"/>
        <v>0</v>
      </c>
    </row>
    <row r="69" spans="1:7" x14ac:dyDescent="0.25">
      <c r="D69" s="7">
        <f t="shared" si="14"/>
        <v>4</v>
      </c>
      <c r="E69" s="8">
        <f t="shared" si="15"/>
        <v>0</v>
      </c>
      <c r="F69" s="8">
        <f>DDB($B$66,$B$67,$B$68,5)</f>
        <v>0</v>
      </c>
      <c r="G69" s="8">
        <f t="shared" si="13"/>
        <v>0</v>
      </c>
    </row>
    <row r="70" spans="1:7" x14ac:dyDescent="0.25">
      <c r="D70" s="7">
        <f t="shared" si="14"/>
        <v>5</v>
      </c>
      <c r="E70" s="8">
        <f t="shared" si="15"/>
        <v>0</v>
      </c>
      <c r="F70" s="8">
        <f>DDB($B$66,$B$67,$B$68,6)</f>
        <v>0</v>
      </c>
      <c r="G70" s="8">
        <f t="shared" si="13"/>
        <v>0</v>
      </c>
    </row>
    <row r="71" spans="1:7" x14ac:dyDescent="0.25">
      <c r="D71" s="7">
        <f t="shared" si="14"/>
        <v>6</v>
      </c>
      <c r="E71" s="8">
        <f t="shared" si="15"/>
        <v>0</v>
      </c>
      <c r="F71" s="8">
        <f>DDB($B$66,$B$67,$B$68,7)</f>
        <v>0</v>
      </c>
      <c r="G71" s="8">
        <f t="shared" si="13"/>
        <v>0</v>
      </c>
    </row>
    <row r="72" spans="1:7" x14ac:dyDescent="0.25">
      <c r="D72" s="7">
        <f t="shared" si="14"/>
        <v>7</v>
      </c>
      <c r="E72" s="8">
        <f t="shared" si="15"/>
        <v>0</v>
      </c>
      <c r="F72" s="8">
        <f>DDB($B$66,$B$67,$B$68,8)</f>
        <v>0</v>
      </c>
      <c r="G72" s="8">
        <f t="shared" si="13"/>
        <v>0</v>
      </c>
    </row>
    <row r="73" spans="1:7" x14ac:dyDescent="0.25">
      <c r="D73" s="7">
        <f t="shared" si="14"/>
        <v>8</v>
      </c>
      <c r="E73" s="12">
        <f t="shared" si="15"/>
        <v>0</v>
      </c>
      <c r="F73" s="8">
        <f>DDB($B$66,$B$67,$B$68,9)</f>
        <v>0</v>
      </c>
      <c r="G73" s="8">
        <f t="shared" si="13"/>
        <v>0</v>
      </c>
    </row>
    <row r="74" spans="1:7" x14ac:dyDescent="0.25">
      <c r="D74" s="7">
        <f t="shared" si="14"/>
        <v>9</v>
      </c>
      <c r="E74" s="8">
        <f t="shared" si="15"/>
        <v>0</v>
      </c>
      <c r="F74" s="8">
        <f>DDB($B$66,$B$67,$B$68,10)</f>
        <v>0</v>
      </c>
      <c r="G74" s="8">
        <f t="shared" si="13"/>
        <v>0</v>
      </c>
    </row>
    <row r="75" spans="1:7" x14ac:dyDescent="0.25">
      <c r="D75" s="7">
        <f t="shared" si="14"/>
        <v>10</v>
      </c>
      <c r="E75" s="8">
        <f t="shared" si="15"/>
        <v>0</v>
      </c>
      <c r="F75" s="8">
        <f>DDB($B$66,$B$67,$B$68,11)</f>
        <v>0</v>
      </c>
      <c r="G75" s="8">
        <f t="shared" si="13"/>
        <v>0</v>
      </c>
    </row>
    <row r="76" spans="1:7" x14ac:dyDescent="0.25">
      <c r="D76" s="7">
        <f t="shared" si="14"/>
        <v>11</v>
      </c>
      <c r="E76" s="8">
        <f t="shared" si="15"/>
        <v>0</v>
      </c>
      <c r="F76" s="8">
        <f>DDB($B$66,$B$67,$B$68,12)</f>
        <v>0</v>
      </c>
      <c r="G76" s="8">
        <f t="shared" si="13"/>
        <v>0</v>
      </c>
    </row>
    <row r="77" spans="1:7" x14ac:dyDescent="0.25">
      <c r="D77" s="7">
        <f t="shared" si="14"/>
        <v>12</v>
      </c>
      <c r="E77" s="8">
        <f t="shared" si="15"/>
        <v>0</v>
      </c>
      <c r="F77" s="8">
        <f>DDB($B$66,$B$67,$B$68,13)</f>
        <v>0</v>
      </c>
      <c r="G77" s="8">
        <f t="shared" si="13"/>
        <v>0</v>
      </c>
    </row>
    <row r="78" spans="1:7" x14ac:dyDescent="0.25">
      <c r="D78" s="7">
        <f t="shared" si="14"/>
        <v>13</v>
      </c>
      <c r="E78" s="8">
        <f t="shared" si="15"/>
        <v>0</v>
      </c>
      <c r="F78" s="8">
        <f>DDB($B$66,$B$67,$B$68,14)</f>
        <v>0</v>
      </c>
      <c r="G78" s="8">
        <f t="shared" si="13"/>
        <v>0</v>
      </c>
    </row>
    <row r="79" spans="1:7" x14ac:dyDescent="0.25">
      <c r="D79" s="7">
        <f t="shared" si="14"/>
        <v>14</v>
      </c>
      <c r="E79" s="8">
        <f t="shared" si="15"/>
        <v>0</v>
      </c>
      <c r="F79" s="8">
        <f>DDB($B$66,$B$67,$B$68,15)</f>
        <v>0</v>
      </c>
      <c r="G79" s="8">
        <f t="shared" si="13"/>
        <v>0</v>
      </c>
    </row>
    <row r="80" spans="1:7" x14ac:dyDescent="0.25">
      <c r="D80" s="7">
        <f t="shared" si="14"/>
        <v>15</v>
      </c>
      <c r="E80" s="8">
        <f t="shared" si="15"/>
        <v>0</v>
      </c>
      <c r="F80" s="8">
        <f>DDB($B$66,$B$67,$B$68,16)</f>
        <v>0</v>
      </c>
      <c r="G80" s="8">
        <f t="shared" si="13"/>
        <v>0</v>
      </c>
    </row>
    <row r="81" spans="1:7" x14ac:dyDescent="0.25">
      <c r="D81" s="7">
        <f t="shared" si="14"/>
        <v>16</v>
      </c>
      <c r="E81" s="8">
        <f t="shared" si="15"/>
        <v>0</v>
      </c>
      <c r="F81" s="8">
        <f>DDB($B$66,$B$67,$B$68,17)</f>
        <v>0</v>
      </c>
      <c r="G81" s="8">
        <f t="shared" si="13"/>
        <v>0</v>
      </c>
    </row>
    <row r="82" spans="1:7" x14ac:dyDescent="0.25">
      <c r="D82" s="7">
        <f t="shared" si="14"/>
        <v>17</v>
      </c>
      <c r="E82" s="8">
        <f t="shared" si="15"/>
        <v>0</v>
      </c>
      <c r="F82" s="8">
        <f>DDB($B$66,$B$67,$B$68,18)</f>
        <v>0</v>
      </c>
      <c r="G82" s="8">
        <f t="shared" si="13"/>
        <v>0</v>
      </c>
    </row>
    <row r="83" spans="1:7" x14ac:dyDescent="0.25">
      <c r="D83" s="7">
        <f t="shared" si="14"/>
        <v>18</v>
      </c>
      <c r="E83" s="8">
        <f t="shared" si="15"/>
        <v>0</v>
      </c>
      <c r="F83" s="8">
        <f>DDB($B$66,$B$67,$B$68,19)</f>
        <v>0</v>
      </c>
      <c r="G83" s="8">
        <f t="shared" si="13"/>
        <v>0</v>
      </c>
    </row>
    <row r="84" spans="1:7" x14ac:dyDescent="0.25">
      <c r="D84" s="7">
        <f t="shared" si="14"/>
        <v>19</v>
      </c>
      <c r="E84" s="8">
        <f t="shared" si="15"/>
        <v>0</v>
      </c>
      <c r="F84" s="8">
        <f>DDB($B$66,$B$67,$B$68,20)</f>
        <v>0</v>
      </c>
      <c r="G84" s="8">
        <f t="shared" si="13"/>
        <v>0</v>
      </c>
    </row>
    <row r="87" spans="1:7" ht="18.75" x14ac:dyDescent="0.3">
      <c r="A87" s="82" t="s">
        <v>159</v>
      </c>
      <c r="B87" s="82"/>
    </row>
    <row r="88" spans="1:7" x14ac:dyDescent="0.25">
      <c r="A88" s="4" t="s">
        <v>0</v>
      </c>
      <c r="B88" s="85"/>
      <c r="C88" s="85"/>
      <c r="D88" s="85"/>
      <c r="E88" s="85"/>
      <c r="F88" s="85"/>
      <c r="G88" s="85"/>
    </row>
    <row r="89" spans="1:7" x14ac:dyDescent="0.25">
      <c r="B89" s="3"/>
      <c r="C89" s="5"/>
      <c r="D89" s="9" t="s">
        <v>3</v>
      </c>
      <c r="E89" s="9" t="s">
        <v>6</v>
      </c>
      <c r="F89" s="9" t="s">
        <v>8</v>
      </c>
      <c r="G89" s="9" t="s">
        <v>9</v>
      </c>
    </row>
    <row r="90" spans="1:7" x14ac:dyDescent="0.25">
      <c r="A90" s="1" t="s">
        <v>5</v>
      </c>
      <c r="B90" s="27">
        <v>2012</v>
      </c>
      <c r="D90" s="7">
        <f>B90</f>
        <v>2012</v>
      </c>
      <c r="E90" s="8">
        <f>B91</f>
        <v>50000</v>
      </c>
      <c r="F90" s="8">
        <f>DDB($B$91,$B$92,$B$93,1)</f>
        <v>3333.3333333333335</v>
      </c>
      <c r="G90" s="8">
        <f>E90-F90</f>
        <v>46666.666666666664</v>
      </c>
    </row>
    <row r="91" spans="1:7" x14ac:dyDescent="0.25">
      <c r="A91" s="1" t="s">
        <v>1</v>
      </c>
      <c r="B91" s="28">
        <v>50000</v>
      </c>
      <c r="D91" s="7">
        <f>D90+1</f>
        <v>2013</v>
      </c>
      <c r="E91" s="8">
        <f>G90</f>
        <v>46666.666666666664</v>
      </c>
      <c r="F91" s="8">
        <f>DDB($B$91,$B$92,$B$93,2)</f>
        <v>3111.1111111111109</v>
      </c>
      <c r="G91" s="8">
        <f t="shared" ref="G91:G119" si="16">E91-F91</f>
        <v>43555.555555555555</v>
      </c>
    </row>
    <row r="92" spans="1:7" x14ac:dyDescent="0.25">
      <c r="A92" s="1" t="s">
        <v>2</v>
      </c>
      <c r="B92" s="30">
        <f>B91*0.1</f>
        <v>5000</v>
      </c>
      <c r="D92" s="7">
        <f t="shared" ref="D92:D119" si="17">D91+1</f>
        <v>2014</v>
      </c>
      <c r="E92" s="8">
        <f>G91</f>
        <v>43555.555555555555</v>
      </c>
      <c r="F92" s="8">
        <f>DDB($B$91,$B$92,$B$93,3)</f>
        <v>2903.7037037037039</v>
      </c>
      <c r="G92" s="8">
        <f t="shared" si="16"/>
        <v>40651.851851851854</v>
      </c>
    </row>
    <row r="93" spans="1:7" x14ac:dyDescent="0.25">
      <c r="A93" s="1" t="s">
        <v>4</v>
      </c>
      <c r="B93" s="31">
        <v>30</v>
      </c>
      <c r="D93" s="7">
        <f t="shared" si="17"/>
        <v>2015</v>
      </c>
      <c r="E93" s="8">
        <f t="shared" ref="E93:E119" si="18">G92</f>
        <v>40651.851851851854</v>
      </c>
      <c r="F93" s="8">
        <f>DDB($B$91,$B$92,$B$93,4)</f>
        <v>2710.1234567901238</v>
      </c>
      <c r="G93" s="8">
        <f t="shared" si="16"/>
        <v>37941.728395061727</v>
      </c>
    </row>
    <row r="94" spans="1:7" x14ac:dyDescent="0.25">
      <c r="D94" s="7">
        <f t="shared" si="17"/>
        <v>2016</v>
      </c>
      <c r="E94" s="8">
        <f t="shared" si="18"/>
        <v>37941.728395061727</v>
      </c>
      <c r="F94" s="8">
        <f>DDB($B$91,$B$92,$B$93,5)</f>
        <v>2529.4485596707823</v>
      </c>
      <c r="G94" s="8">
        <f t="shared" si="16"/>
        <v>35412.279835390946</v>
      </c>
    </row>
    <row r="95" spans="1:7" x14ac:dyDescent="0.25">
      <c r="D95" s="7">
        <f t="shared" si="17"/>
        <v>2017</v>
      </c>
      <c r="E95" s="8">
        <f t="shared" si="18"/>
        <v>35412.279835390946</v>
      </c>
      <c r="F95" s="8">
        <f>DDB($B$91,$B$92,$B$93,6)</f>
        <v>2360.8186556927303</v>
      </c>
      <c r="G95" s="8">
        <f t="shared" si="16"/>
        <v>33051.461179698214</v>
      </c>
    </row>
    <row r="96" spans="1:7" x14ac:dyDescent="0.25">
      <c r="D96" s="7">
        <f t="shared" si="17"/>
        <v>2018</v>
      </c>
      <c r="E96" s="8">
        <f t="shared" si="18"/>
        <v>33051.461179698214</v>
      </c>
      <c r="F96" s="8">
        <f>DDB($B$91,$B$92,$B$93,7)</f>
        <v>2203.4307453132151</v>
      </c>
      <c r="G96" s="8">
        <f t="shared" si="16"/>
        <v>30848.030434385</v>
      </c>
    </row>
    <row r="97" spans="4:7" x14ac:dyDescent="0.25">
      <c r="D97" s="7">
        <f t="shared" si="17"/>
        <v>2019</v>
      </c>
      <c r="E97" s="8">
        <f t="shared" si="18"/>
        <v>30848.030434385</v>
      </c>
      <c r="F97" s="8">
        <f>DDB($B$91,$B$92,$B$93,8)</f>
        <v>2056.535362292334</v>
      </c>
      <c r="G97" s="8">
        <f t="shared" si="16"/>
        <v>28791.495072092664</v>
      </c>
    </row>
    <row r="98" spans="4:7" x14ac:dyDescent="0.25">
      <c r="D98" s="7">
        <f t="shared" si="17"/>
        <v>2020</v>
      </c>
      <c r="E98" s="8">
        <f t="shared" si="18"/>
        <v>28791.495072092664</v>
      </c>
      <c r="F98" s="8">
        <f>DDB($B$91,$B$92,$B$93,9)</f>
        <v>1919.4330048061788</v>
      </c>
      <c r="G98" s="8">
        <f t="shared" si="16"/>
        <v>26872.062067286486</v>
      </c>
    </row>
    <row r="99" spans="4:7" x14ac:dyDescent="0.25">
      <c r="D99" s="7">
        <f t="shared" si="17"/>
        <v>2021</v>
      </c>
      <c r="E99" s="8">
        <f t="shared" si="18"/>
        <v>26872.062067286486</v>
      </c>
      <c r="F99" s="8">
        <f>DDB($B$91,$B$92,$B$93,10)</f>
        <v>1791.4708044857671</v>
      </c>
      <c r="G99" s="8">
        <f t="shared" si="16"/>
        <v>25080.591262800721</v>
      </c>
    </row>
    <row r="100" spans="4:7" x14ac:dyDescent="0.25">
      <c r="D100" s="7">
        <f t="shared" si="17"/>
        <v>2022</v>
      </c>
      <c r="E100" s="8">
        <f t="shared" si="18"/>
        <v>25080.591262800721</v>
      </c>
      <c r="F100" s="8">
        <f>DDB($B$91,$B$92,$B$93,11)</f>
        <v>1672.0394175200493</v>
      </c>
      <c r="G100" s="8">
        <f t="shared" si="16"/>
        <v>23408.551845280672</v>
      </c>
    </row>
    <row r="101" spans="4:7" x14ac:dyDescent="0.25">
      <c r="D101" s="7">
        <f t="shared" si="17"/>
        <v>2023</v>
      </c>
      <c r="E101" s="8">
        <f t="shared" si="18"/>
        <v>23408.551845280672</v>
      </c>
      <c r="F101" s="8">
        <f>DDB($B$91,$B$92,$B$93,12)</f>
        <v>1560.5701230187126</v>
      </c>
      <c r="G101" s="8">
        <f t="shared" si="16"/>
        <v>21847.98172226196</v>
      </c>
    </row>
    <row r="102" spans="4:7" x14ac:dyDescent="0.25">
      <c r="D102" s="7">
        <f t="shared" si="17"/>
        <v>2024</v>
      </c>
      <c r="E102" s="8">
        <f t="shared" si="18"/>
        <v>21847.98172226196</v>
      </c>
      <c r="F102" s="8">
        <f>DDB($B$91,$B$92,$B$93,13)</f>
        <v>1456.5321148174653</v>
      </c>
      <c r="G102" s="8">
        <f t="shared" si="16"/>
        <v>20391.449607444494</v>
      </c>
    </row>
    <row r="103" spans="4:7" x14ac:dyDescent="0.25">
      <c r="D103" s="7">
        <f t="shared" si="17"/>
        <v>2025</v>
      </c>
      <c r="E103" s="8">
        <f t="shared" si="18"/>
        <v>20391.449607444494</v>
      </c>
      <c r="F103" s="8">
        <f>DDB($B$91,$B$92,$B$93,14)</f>
        <v>1359.4299738296345</v>
      </c>
      <c r="G103" s="8">
        <f t="shared" si="16"/>
        <v>19032.019633614858</v>
      </c>
    </row>
    <row r="104" spans="4:7" x14ac:dyDescent="0.25">
      <c r="D104" s="7">
        <f t="shared" si="17"/>
        <v>2026</v>
      </c>
      <c r="E104" s="8">
        <f t="shared" si="18"/>
        <v>19032.019633614858</v>
      </c>
      <c r="F104" s="8">
        <f>DDB($B$91,$B$92,$B$93,15)</f>
        <v>1268.8013089076589</v>
      </c>
      <c r="G104" s="8">
        <f t="shared" si="16"/>
        <v>17763.218324707199</v>
      </c>
    </row>
    <row r="105" spans="4:7" x14ac:dyDescent="0.25">
      <c r="D105" s="7">
        <f t="shared" si="17"/>
        <v>2027</v>
      </c>
      <c r="E105" s="8">
        <f t="shared" si="18"/>
        <v>17763.218324707199</v>
      </c>
      <c r="F105" s="8">
        <f>DDB($B$91,$B$92,$B$93,16)</f>
        <v>1184.2145549804814</v>
      </c>
      <c r="G105" s="8">
        <f t="shared" si="16"/>
        <v>16579.003769726718</v>
      </c>
    </row>
    <row r="106" spans="4:7" x14ac:dyDescent="0.25">
      <c r="D106" s="7">
        <f t="shared" si="17"/>
        <v>2028</v>
      </c>
      <c r="E106" s="8">
        <f t="shared" si="18"/>
        <v>16579.003769726718</v>
      </c>
      <c r="F106" s="8">
        <f>DDB($B$91,$B$92,$B$93,17)</f>
        <v>1105.2669179817829</v>
      </c>
      <c r="G106" s="8">
        <f t="shared" si="16"/>
        <v>15473.736851744936</v>
      </c>
    </row>
    <row r="107" spans="4:7" x14ac:dyDescent="0.25">
      <c r="D107" s="7">
        <f t="shared" si="17"/>
        <v>2029</v>
      </c>
      <c r="E107" s="8">
        <f t="shared" si="18"/>
        <v>15473.736851744936</v>
      </c>
      <c r="F107" s="8">
        <f>DDB($B$91,$B$92,$B$93,18)</f>
        <v>1031.5824567829975</v>
      </c>
      <c r="G107" s="8">
        <f t="shared" si="16"/>
        <v>14442.154394961939</v>
      </c>
    </row>
    <row r="108" spans="4:7" x14ac:dyDescent="0.25">
      <c r="D108" s="7">
        <f t="shared" si="17"/>
        <v>2030</v>
      </c>
      <c r="E108" s="8">
        <f t="shared" si="18"/>
        <v>14442.154394961939</v>
      </c>
      <c r="F108" s="8">
        <f>DDB($B$91,$B$92,$B$93,19)</f>
        <v>962.81029299746433</v>
      </c>
      <c r="G108" s="8">
        <f t="shared" si="16"/>
        <v>13479.344101964474</v>
      </c>
    </row>
    <row r="109" spans="4:7" x14ac:dyDescent="0.25">
      <c r="D109" s="7">
        <f t="shared" si="17"/>
        <v>2031</v>
      </c>
      <c r="E109" s="8">
        <f t="shared" si="18"/>
        <v>13479.344101964474</v>
      </c>
      <c r="F109" s="8">
        <f>DDB($B$91,$B$92,$B$93,20)</f>
        <v>898.62294013096664</v>
      </c>
      <c r="G109" s="8">
        <f t="shared" si="16"/>
        <v>12580.721161833508</v>
      </c>
    </row>
    <row r="110" spans="4:7" x14ac:dyDescent="0.25">
      <c r="D110" s="7">
        <f t="shared" si="17"/>
        <v>2032</v>
      </c>
      <c r="E110" s="8">
        <f t="shared" si="18"/>
        <v>12580.721161833508</v>
      </c>
      <c r="F110" s="8">
        <f>DDB($B$91,$B$92,$B$93,21)</f>
        <v>838.71474412223563</v>
      </c>
      <c r="G110" s="8">
        <f t="shared" si="16"/>
        <v>11742.006417711273</v>
      </c>
    </row>
    <row r="111" spans="4:7" x14ac:dyDescent="0.25">
      <c r="D111" s="7">
        <f t="shared" si="17"/>
        <v>2033</v>
      </c>
      <c r="E111" s="8">
        <f t="shared" si="18"/>
        <v>11742.006417711273</v>
      </c>
      <c r="F111" s="8">
        <f>DDB($B$91,$B$92,$B$93,22)</f>
        <v>782.80042784742</v>
      </c>
      <c r="G111" s="8">
        <f t="shared" si="16"/>
        <v>10959.205989863853</v>
      </c>
    </row>
    <row r="112" spans="4:7" x14ac:dyDescent="0.25">
      <c r="D112" s="7">
        <f t="shared" si="17"/>
        <v>2034</v>
      </c>
      <c r="E112" s="8">
        <f t="shared" si="18"/>
        <v>10959.205989863853</v>
      </c>
      <c r="F112" s="8">
        <f>DDB($B$91,$B$92,$B$93,23)</f>
        <v>730.61373265759198</v>
      </c>
      <c r="G112" s="8">
        <f t="shared" si="16"/>
        <v>10228.592257206261</v>
      </c>
    </row>
    <row r="113" spans="4:7" x14ac:dyDescent="0.25">
      <c r="D113" s="7">
        <f t="shared" si="17"/>
        <v>2035</v>
      </c>
      <c r="E113" s="8">
        <f t="shared" si="18"/>
        <v>10228.592257206261</v>
      </c>
      <c r="F113" s="8">
        <f>DDB($B$91,$B$92,$B$93,24)</f>
        <v>681.90615048041923</v>
      </c>
      <c r="G113" s="8">
        <f t="shared" si="16"/>
        <v>9546.6861067258415</v>
      </c>
    </row>
    <row r="114" spans="4:7" x14ac:dyDescent="0.25">
      <c r="D114" s="7">
        <f t="shared" si="17"/>
        <v>2036</v>
      </c>
      <c r="E114" s="8">
        <f t="shared" si="18"/>
        <v>9546.6861067258415</v>
      </c>
      <c r="F114" s="8">
        <f>DDB($B$91,$B$92,$B$93,25)</f>
        <v>636.44574044839135</v>
      </c>
      <c r="G114" s="8">
        <f t="shared" si="16"/>
        <v>8910.2403662774504</v>
      </c>
    </row>
    <row r="115" spans="4:7" x14ac:dyDescent="0.25">
      <c r="D115" s="7">
        <f t="shared" si="17"/>
        <v>2037</v>
      </c>
      <c r="E115" s="8">
        <f t="shared" si="18"/>
        <v>8910.2403662774504</v>
      </c>
      <c r="F115" s="8">
        <f>DDB($B$91,$B$92,$B$93,26)</f>
        <v>594.01602441849866</v>
      </c>
      <c r="G115" s="8">
        <f t="shared" si="16"/>
        <v>8316.2243418589514</v>
      </c>
    </row>
    <row r="116" spans="4:7" x14ac:dyDescent="0.25">
      <c r="D116" s="7">
        <f t="shared" si="17"/>
        <v>2038</v>
      </c>
      <c r="E116" s="8">
        <f t="shared" si="18"/>
        <v>8316.2243418589514</v>
      </c>
      <c r="F116" s="8">
        <f>DDB($B$91,$B$92,$B$93,27)</f>
        <v>554.41495612393203</v>
      </c>
      <c r="G116" s="8">
        <f t="shared" si="16"/>
        <v>7761.8093857350195</v>
      </c>
    </row>
    <row r="117" spans="4:7" x14ac:dyDescent="0.25">
      <c r="D117" s="7">
        <f t="shared" si="17"/>
        <v>2039</v>
      </c>
      <c r="E117" s="8">
        <f t="shared" si="18"/>
        <v>7761.8093857350195</v>
      </c>
      <c r="F117" s="8">
        <f>DDB($B$91,$B$92,$B$93,28)</f>
        <v>517.45395904900329</v>
      </c>
      <c r="G117" s="8">
        <f t="shared" si="16"/>
        <v>7244.3554266860165</v>
      </c>
    </row>
    <row r="118" spans="4:7" x14ac:dyDescent="0.25">
      <c r="D118" s="7">
        <f t="shared" si="17"/>
        <v>2040</v>
      </c>
      <c r="E118" s="8">
        <f t="shared" si="18"/>
        <v>7244.3554266860165</v>
      </c>
      <c r="F118" s="8">
        <f>DDB($B$91,$B$92,$B$93,29)</f>
        <v>482.95702844573651</v>
      </c>
      <c r="G118" s="8">
        <f t="shared" si="16"/>
        <v>6761.3983982402797</v>
      </c>
    </row>
    <row r="119" spans="4:7" x14ac:dyDescent="0.25">
      <c r="D119" s="7">
        <f t="shared" si="17"/>
        <v>2041</v>
      </c>
      <c r="E119" s="8">
        <f t="shared" si="18"/>
        <v>6761.3983982402797</v>
      </c>
      <c r="F119" s="8">
        <f>DDB($B$91,$B$92,$B$93,30)</f>
        <v>450.75989321602071</v>
      </c>
      <c r="G119" s="8">
        <f t="shared" si="16"/>
        <v>6310.6385050242588</v>
      </c>
    </row>
  </sheetData>
  <sheetProtection sheet="1" formatCells="0" formatColumns="0" formatRows="0" insertColumns="0" insertRows="0" insertHyperlinks="0" deleteColumns="0" deleteRows="0" sort="0" autoFilter="0" pivotTables="0"/>
  <mergeCells count="14">
    <mergeCell ref="C1:L1"/>
    <mergeCell ref="B6:G6"/>
    <mergeCell ref="B16:G16"/>
    <mergeCell ref="B28:G28"/>
    <mergeCell ref="A3:D3"/>
    <mergeCell ref="A5:B5"/>
    <mergeCell ref="A15:B15"/>
    <mergeCell ref="A27:B27"/>
    <mergeCell ref="B88:G88"/>
    <mergeCell ref="A42:B42"/>
    <mergeCell ref="B43:G43"/>
    <mergeCell ref="A62:B62"/>
    <mergeCell ref="B63:G63"/>
    <mergeCell ref="A87:B87"/>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20"/>
  <sheetViews>
    <sheetView zoomScale="80" zoomScaleNormal="80" zoomScalePageLayoutView="80" workbookViewId="0">
      <selection activeCell="E31" sqref="E31"/>
    </sheetView>
  </sheetViews>
  <sheetFormatPr defaultColWidth="8.875" defaultRowHeight="15.75" x14ac:dyDescent="0.25"/>
  <cols>
    <col min="1" max="1" width="23.625" customWidth="1"/>
    <col min="2" max="2" width="19.875" customWidth="1"/>
    <col min="5" max="5" width="19.125" bestFit="1" customWidth="1"/>
    <col min="6" max="6" width="13.625" customWidth="1"/>
    <col min="7" max="7" width="21.375" bestFit="1" customWidth="1"/>
  </cols>
  <sheetData>
    <row r="1" spans="1:15" s="10" customFormat="1" ht="51.75" customHeight="1" x14ac:dyDescent="0.25">
      <c r="A1" s="37" t="s">
        <v>11</v>
      </c>
      <c r="C1" s="83" t="s">
        <v>23</v>
      </c>
      <c r="D1" s="83"/>
      <c r="E1" s="83"/>
      <c r="F1" s="83"/>
      <c r="G1" s="83"/>
      <c r="H1" s="83"/>
      <c r="I1" s="83"/>
      <c r="J1" s="83"/>
      <c r="K1" s="83"/>
      <c r="L1" s="83"/>
      <c r="M1" s="17"/>
      <c r="N1" s="17"/>
      <c r="O1" s="17"/>
    </row>
    <row r="2" spans="1:15" ht="20.25" x14ac:dyDescent="0.3">
      <c r="A2" s="6"/>
    </row>
    <row r="3" spans="1:15" ht="25.5" x14ac:dyDescent="0.25">
      <c r="A3" s="84" t="s">
        <v>152</v>
      </c>
      <c r="B3" s="84"/>
      <c r="C3" s="84"/>
      <c r="D3" s="84"/>
    </row>
    <row r="4" spans="1:15" ht="20.25" x14ac:dyDescent="0.3">
      <c r="A4" s="6"/>
    </row>
    <row r="5" spans="1:15" ht="18.75" x14ac:dyDescent="0.3">
      <c r="A5" s="2"/>
    </row>
    <row r="6" spans="1:15" ht="18.75" x14ac:dyDescent="0.3">
      <c r="A6" s="82" t="s">
        <v>12</v>
      </c>
      <c r="B6" s="82"/>
    </row>
    <row r="7" spans="1:15" x14ac:dyDescent="0.25">
      <c r="A7" s="4" t="s">
        <v>0</v>
      </c>
      <c r="B7" s="81"/>
      <c r="C7" s="81"/>
      <c r="D7" s="81"/>
      <c r="E7" s="81"/>
      <c r="F7" s="81"/>
      <c r="G7" s="81"/>
    </row>
    <row r="8" spans="1:15" s="5" customFormat="1" x14ac:dyDescent="0.25">
      <c r="B8" s="3"/>
      <c r="D8" s="9" t="s">
        <v>3</v>
      </c>
      <c r="E8" s="9" t="s">
        <v>6</v>
      </c>
      <c r="F8" s="9" t="s">
        <v>8</v>
      </c>
      <c r="G8" s="9" t="s">
        <v>9</v>
      </c>
    </row>
    <row r="9" spans="1:15" x14ac:dyDescent="0.25">
      <c r="A9" s="1" t="s">
        <v>5</v>
      </c>
      <c r="B9" s="27"/>
      <c r="D9" s="7">
        <f>B9</f>
        <v>0</v>
      </c>
      <c r="E9" s="8">
        <f>B10</f>
        <v>0</v>
      </c>
      <c r="F9" s="8">
        <f>SYD($B$10,$B$11,$B$12,1)</f>
        <v>0</v>
      </c>
      <c r="G9" s="8">
        <f>E9-F9</f>
        <v>0</v>
      </c>
    </row>
    <row r="10" spans="1:15" x14ac:dyDescent="0.25">
      <c r="A10" s="1" t="s">
        <v>1</v>
      </c>
      <c r="B10" s="28"/>
      <c r="D10" s="7">
        <f>D9+1</f>
        <v>1</v>
      </c>
      <c r="E10" s="8">
        <f>G9</f>
        <v>0</v>
      </c>
      <c r="F10" s="8">
        <f>SYD($B$10,$B$11,$B$12,2)</f>
        <v>0</v>
      </c>
      <c r="G10" s="8">
        <f>E10-F10</f>
        <v>0</v>
      </c>
    </row>
    <row r="11" spans="1:15" x14ac:dyDescent="0.25">
      <c r="A11" s="1" t="s">
        <v>2</v>
      </c>
      <c r="B11" s="30">
        <f>B10*0.1</f>
        <v>0</v>
      </c>
      <c r="D11" s="7">
        <f t="shared" ref="D11:D13" si="0">D10+1</f>
        <v>2</v>
      </c>
      <c r="E11" s="8">
        <f t="shared" ref="E11:E13" si="1">G10</f>
        <v>0</v>
      </c>
      <c r="F11" s="8">
        <f>SYD($B$10,$B$11,$B$12,3)</f>
        <v>0</v>
      </c>
      <c r="G11" s="8">
        <f t="shared" ref="G11:G12" si="2">E11-F11</f>
        <v>0</v>
      </c>
    </row>
    <row r="12" spans="1:15" x14ac:dyDescent="0.25">
      <c r="A12" s="1" t="s">
        <v>4</v>
      </c>
      <c r="B12" s="31">
        <v>5</v>
      </c>
      <c r="D12" s="7">
        <f t="shared" si="0"/>
        <v>3</v>
      </c>
      <c r="E12" s="8">
        <f t="shared" si="1"/>
        <v>0</v>
      </c>
      <c r="F12" s="8">
        <f>SYD($B$10,$B$11,$B$12,4)</f>
        <v>0</v>
      </c>
      <c r="G12" s="8">
        <f t="shared" si="2"/>
        <v>0</v>
      </c>
    </row>
    <row r="13" spans="1:15" x14ac:dyDescent="0.25">
      <c r="D13" s="7">
        <f t="shared" si="0"/>
        <v>4</v>
      </c>
      <c r="E13" s="8">
        <f t="shared" si="1"/>
        <v>0</v>
      </c>
      <c r="F13" s="8">
        <f>E13-G13</f>
        <v>0</v>
      </c>
      <c r="G13" s="8">
        <f>B11</f>
        <v>0</v>
      </c>
    </row>
    <row r="14" spans="1:15" x14ac:dyDescent="0.25">
      <c r="D14" s="10"/>
      <c r="E14" s="11"/>
      <c r="F14" s="11"/>
      <c r="G14" s="11"/>
    </row>
    <row r="15" spans="1:15" x14ac:dyDescent="0.25">
      <c r="D15" s="10"/>
      <c r="E15" s="11"/>
      <c r="F15" s="11"/>
      <c r="G15" s="11"/>
    </row>
    <row r="16" spans="1:15" ht="18.75" x14ac:dyDescent="0.3">
      <c r="A16" s="82" t="s">
        <v>14</v>
      </c>
      <c r="B16" s="82"/>
    </row>
    <row r="17" spans="1:7" x14ac:dyDescent="0.25">
      <c r="A17" s="4" t="s">
        <v>0</v>
      </c>
      <c r="B17" s="81"/>
      <c r="C17" s="81"/>
      <c r="D17" s="81"/>
      <c r="E17" s="81"/>
      <c r="F17" s="81"/>
      <c r="G17" s="81"/>
    </row>
    <row r="18" spans="1:7" x14ac:dyDescent="0.25">
      <c r="B18" s="3"/>
      <c r="C18" s="5"/>
      <c r="D18" s="9" t="s">
        <v>3</v>
      </c>
      <c r="E18" s="9" t="s">
        <v>6</v>
      </c>
      <c r="F18" s="9" t="s">
        <v>8</v>
      </c>
      <c r="G18" s="9" t="s">
        <v>9</v>
      </c>
    </row>
    <row r="19" spans="1:7" x14ac:dyDescent="0.25">
      <c r="A19" s="1" t="s">
        <v>5</v>
      </c>
      <c r="B19" s="27"/>
      <c r="D19" s="7">
        <f>B19</f>
        <v>0</v>
      </c>
      <c r="E19" s="8">
        <f>B20</f>
        <v>0</v>
      </c>
      <c r="F19" s="8">
        <f>SYD($B$20,$B$21,$B$22,1)</f>
        <v>0</v>
      </c>
      <c r="G19" s="8">
        <f>E19-F19</f>
        <v>0</v>
      </c>
    </row>
    <row r="20" spans="1:7" x14ac:dyDescent="0.25">
      <c r="A20" s="1" t="s">
        <v>1</v>
      </c>
      <c r="B20" s="28"/>
      <c r="D20" s="7">
        <f>D19+1</f>
        <v>1</v>
      </c>
      <c r="E20" s="8">
        <f>G19</f>
        <v>0</v>
      </c>
      <c r="F20" s="8">
        <f>SYD($B$20,$B$21,$B$22,2)</f>
        <v>0</v>
      </c>
      <c r="G20" s="8">
        <f>E20-F20</f>
        <v>0</v>
      </c>
    </row>
    <row r="21" spans="1:7" x14ac:dyDescent="0.25">
      <c r="A21" s="1" t="s">
        <v>2</v>
      </c>
      <c r="B21" s="30">
        <f>B20*0.1</f>
        <v>0</v>
      </c>
      <c r="D21" s="7">
        <f t="shared" ref="D21:D26" si="3">D20+1</f>
        <v>2</v>
      </c>
      <c r="E21" s="8">
        <f t="shared" ref="E21:E23" si="4">G20</f>
        <v>0</v>
      </c>
      <c r="F21" s="8">
        <f>SYD($B$20,$B$21,$B$22,3)</f>
        <v>0</v>
      </c>
      <c r="G21" s="8">
        <f t="shared" ref="G21:G23" si="5">E21-F21</f>
        <v>0</v>
      </c>
    </row>
    <row r="22" spans="1:7" x14ac:dyDescent="0.25">
      <c r="A22" s="1" t="s">
        <v>4</v>
      </c>
      <c r="B22" s="31">
        <v>8</v>
      </c>
      <c r="D22" s="7">
        <f t="shared" si="3"/>
        <v>3</v>
      </c>
      <c r="E22" s="8">
        <f t="shared" si="4"/>
        <v>0</v>
      </c>
      <c r="F22" s="8">
        <f>SYD($B$20,$B$21,$B$22,4)</f>
        <v>0</v>
      </c>
      <c r="G22" s="8">
        <f t="shared" si="5"/>
        <v>0</v>
      </c>
    </row>
    <row r="23" spans="1:7" x14ac:dyDescent="0.25">
      <c r="D23" s="7">
        <f t="shared" si="3"/>
        <v>4</v>
      </c>
      <c r="E23" s="8">
        <f t="shared" si="4"/>
        <v>0</v>
      </c>
      <c r="F23" s="8">
        <f>SYD($B$20,$B$21,$B$22,5)</f>
        <v>0</v>
      </c>
      <c r="G23" s="8">
        <f t="shared" si="5"/>
        <v>0</v>
      </c>
    </row>
    <row r="24" spans="1:7" x14ac:dyDescent="0.25">
      <c r="D24" s="7">
        <f t="shared" si="3"/>
        <v>5</v>
      </c>
      <c r="E24" s="8">
        <f t="shared" ref="E24:E25" si="6">G23</f>
        <v>0</v>
      </c>
      <c r="F24" s="8">
        <f>SYD($B$20,$B$21,$B$22,6)</f>
        <v>0</v>
      </c>
      <c r="G24" s="8">
        <f t="shared" ref="G24:G25" si="7">E24-F24</f>
        <v>0</v>
      </c>
    </row>
    <row r="25" spans="1:7" x14ac:dyDescent="0.25">
      <c r="D25" s="7">
        <f t="shared" si="3"/>
        <v>6</v>
      </c>
      <c r="E25" s="8">
        <f t="shared" si="6"/>
        <v>0</v>
      </c>
      <c r="F25" s="8">
        <f>SYD($B$20,$B$21,$B$22,7)</f>
        <v>0</v>
      </c>
      <c r="G25" s="8">
        <f t="shared" si="7"/>
        <v>0</v>
      </c>
    </row>
    <row r="26" spans="1:7" x14ac:dyDescent="0.25">
      <c r="D26" s="7">
        <f t="shared" si="3"/>
        <v>7</v>
      </c>
      <c r="E26" s="8">
        <f t="shared" ref="E26" si="8">G25</f>
        <v>0</v>
      </c>
      <c r="F26" s="8">
        <f>E26-G26</f>
        <v>0</v>
      </c>
      <c r="G26" s="8">
        <f>B21</f>
        <v>0</v>
      </c>
    </row>
    <row r="28" spans="1:7" ht="18.75" x14ac:dyDescent="0.3">
      <c r="A28" s="82" t="s">
        <v>13</v>
      </c>
      <c r="B28" s="82"/>
    </row>
    <row r="29" spans="1:7" x14ac:dyDescent="0.25">
      <c r="A29" s="4" t="s">
        <v>0</v>
      </c>
      <c r="B29" s="81"/>
      <c r="C29" s="81"/>
      <c r="D29" s="81"/>
      <c r="E29" s="81"/>
      <c r="F29" s="81"/>
      <c r="G29" s="81"/>
    </row>
    <row r="30" spans="1:7" x14ac:dyDescent="0.25">
      <c r="B30" s="3"/>
      <c r="C30" s="5"/>
      <c r="D30" s="9" t="s">
        <v>3</v>
      </c>
      <c r="E30" s="9" t="s">
        <v>6</v>
      </c>
      <c r="F30" s="9" t="s">
        <v>8</v>
      </c>
      <c r="G30" s="9" t="s">
        <v>9</v>
      </c>
    </row>
    <row r="31" spans="1:7" x14ac:dyDescent="0.25">
      <c r="A31" s="1" t="s">
        <v>5</v>
      </c>
      <c r="B31" s="27"/>
      <c r="D31" s="7">
        <f>B31</f>
        <v>0</v>
      </c>
      <c r="E31" s="8">
        <f>B32</f>
        <v>0</v>
      </c>
      <c r="F31" s="8">
        <f>SYD($B$32,$B$33,$B$34,1)</f>
        <v>0</v>
      </c>
      <c r="G31" s="8">
        <f>E31-F31</f>
        <v>0</v>
      </c>
    </row>
    <row r="32" spans="1:7" x14ac:dyDescent="0.25">
      <c r="A32" s="1" t="s">
        <v>1</v>
      </c>
      <c r="B32" s="28"/>
      <c r="D32" s="7">
        <f>D31+1</f>
        <v>1</v>
      </c>
      <c r="E32" s="8">
        <f>G31</f>
        <v>0</v>
      </c>
      <c r="F32" s="8">
        <f>SYD($B$32,$B$33,$B$34,2)</f>
        <v>0</v>
      </c>
      <c r="G32" s="8">
        <f>E32-F32</f>
        <v>0</v>
      </c>
    </row>
    <row r="33" spans="1:7" x14ac:dyDescent="0.25">
      <c r="A33" s="1" t="s">
        <v>2</v>
      </c>
      <c r="B33" s="30">
        <f>B32*0.1</f>
        <v>0</v>
      </c>
      <c r="D33" s="7">
        <f t="shared" ref="D33:D40" si="9">D32+1</f>
        <v>2</v>
      </c>
      <c r="E33" s="8">
        <f t="shared" ref="E33:E40" si="10">G32</f>
        <v>0</v>
      </c>
      <c r="F33" s="8">
        <f>SYD($B$32,$B$33,$B$34,3)</f>
        <v>0</v>
      </c>
      <c r="G33" s="8">
        <f t="shared" ref="G33:G40" si="11">E33-F33</f>
        <v>0</v>
      </c>
    </row>
    <row r="34" spans="1:7" x14ac:dyDescent="0.25">
      <c r="A34" s="1" t="s">
        <v>4</v>
      </c>
      <c r="B34" s="31">
        <v>10</v>
      </c>
      <c r="D34" s="7">
        <f t="shared" si="9"/>
        <v>3</v>
      </c>
      <c r="E34" s="8">
        <f t="shared" si="10"/>
        <v>0</v>
      </c>
      <c r="F34" s="8">
        <f>SYD($B$32,$B$33,$B$34,4)</f>
        <v>0</v>
      </c>
      <c r="G34" s="8">
        <f t="shared" si="11"/>
        <v>0</v>
      </c>
    </row>
    <row r="35" spans="1:7" x14ac:dyDescent="0.25">
      <c r="D35" s="7">
        <f t="shared" si="9"/>
        <v>4</v>
      </c>
      <c r="E35" s="8">
        <f t="shared" si="10"/>
        <v>0</v>
      </c>
      <c r="F35" s="8">
        <f>SYD($B$32,$B$33,$B$34,5)</f>
        <v>0</v>
      </c>
      <c r="G35" s="8">
        <f t="shared" si="11"/>
        <v>0</v>
      </c>
    </row>
    <row r="36" spans="1:7" x14ac:dyDescent="0.25">
      <c r="D36" s="7">
        <f t="shared" si="9"/>
        <v>5</v>
      </c>
      <c r="E36" s="8">
        <f t="shared" si="10"/>
        <v>0</v>
      </c>
      <c r="F36" s="8">
        <f>SYD($B$32,$B$33,$B$34,6)</f>
        <v>0</v>
      </c>
      <c r="G36" s="8">
        <f t="shared" si="11"/>
        <v>0</v>
      </c>
    </row>
    <row r="37" spans="1:7" x14ac:dyDescent="0.25">
      <c r="D37" s="7">
        <f t="shared" si="9"/>
        <v>6</v>
      </c>
      <c r="E37" s="8">
        <f t="shared" si="10"/>
        <v>0</v>
      </c>
      <c r="F37" s="8">
        <f>SYD($B$32,$B$33,$B$34,7)</f>
        <v>0</v>
      </c>
      <c r="G37" s="8">
        <f t="shared" si="11"/>
        <v>0</v>
      </c>
    </row>
    <row r="38" spans="1:7" x14ac:dyDescent="0.25">
      <c r="D38" s="7">
        <f t="shared" si="9"/>
        <v>7</v>
      </c>
      <c r="E38" s="8">
        <f t="shared" si="10"/>
        <v>0</v>
      </c>
      <c r="F38" s="8">
        <f>SYD($B$32,$B$33,$B$34,8)</f>
        <v>0</v>
      </c>
      <c r="G38" s="8">
        <f t="shared" si="11"/>
        <v>0</v>
      </c>
    </row>
    <row r="39" spans="1:7" x14ac:dyDescent="0.25">
      <c r="D39" s="7">
        <f t="shared" si="9"/>
        <v>8</v>
      </c>
      <c r="E39" s="8">
        <f t="shared" si="10"/>
        <v>0</v>
      </c>
      <c r="F39" s="8">
        <f>SYD($B$32,$B$33,$B$34,9)</f>
        <v>0</v>
      </c>
      <c r="G39" s="8">
        <f t="shared" si="11"/>
        <v>0</v>
      </c>
    </row>
    <row r="40" spans="1:7" x14ac:dyDescent="0.25">
      <c r="D40" s="7">
        <f t="shared" si="9"/>
        <v>9</v>
      </c>
      <c r="E40" s="8">
        <f t="shared" si="10"/>
        <v>0</v>
      </c>
      <c r="F40" s="8">
        <f>SYD($B$32,$B$33,$B$34,10)</f>
        <v>0</v>
      </c>
      <c r="G40" s="8">
        <f t="shared" si="11"/>
        <v>0</v>
      </c>
    </row>
    <row r="43" spans="1:7" ht="18.75" x14ac:dyDescent="0.3">
      <c r="A43" s="82" t="s">
        <v>157</v>
      </c>
      <c r="B43" s="82"/>
    </row>
    <row r="44" spans="1:7" x14ac:dyDescent="0.25">
      <c r="A44" s="4" t="s">
        <v>0</v>
      </c>
      <c r="B44" s="81"/>
      <c r="C44" s="81"/>
      <c r="D44" s="81"/>
      <c r="E44" s="81"/>
      <c r="F44" s="81"/>
      <c r="G44" s="81"/>
    </row>
    <row r="45" spans="1:7" x14ac:dyDescent="0.25">
      <c r="B45" s="3"/>
      <c r="C45" s="5"/>
      <c r="D45" s="9" t="s">
        <v>3</v>
      </c>
      <c r="E45" s="9" t="s">
        <v>6</v>
      </c>
      <c r="F45" s="9" t="s">
        <v>8</v>
      </c>
      <c r="G45" s="9" t="s">
        <v>9</v>
      </c>
    </row>
    <row r="46" spans="1:7" x14ac:dyDescent="0.25">
      <c r="A46" s="1" t="s">
        <v>5</v>
      </c>
      <c r="B46" s="27"/>
      <c r="D46" s="7">
        <f>B46</f>
        <v>0</v>
      </c>
      <c r="E46" s="8">
        <f>B47</f>
        <v>0</v>
      </c>
      <c r="F46" s="8">
        <f>SYD($B$47,$B$48,$B$49,1)</f>
        <v>0</v>
      </c>
      <c r="G46" s="8">
        <f>E46-F46</f>
        <v>0</v>
      </c>
    </row>
    <row r="47" spans="1:7" x14ac:dyDescent="0.25">
      <c r="A47" s="1" t="s">
        <v>1</v>
      </c>
      <c r="B47" s="28"/>
      <c r="D47" s="7">
        <f>D46+1</f>
        <v>1</v>
      </c>
      <c r="E47" s="8">
        <f>G46</f>
        <v>0</v>
      </c>
      <c r="F47" s="8">
        <f>SYD($B$47,$B$48,$B$49,2)</f>
        <v>0</v>
      </c>
      <c r="G47" s="8">
        <f t="shared" ref="G47:G60" si="12">E47-F47</f>
        <v>0</v>
      </c>
    </row>
    <row r="48" spans="1:7" x14ac:dyDescent="0.25">
      <c r="A48" s="1" t="s">
        <v>2</v>
      </c>
      <c r="B48" s="30">
        <f>B47*0.1</f>
        <v>0</v>
      </c>
      <c r="D48" s="7">
        <f t="shared" ref="D48:D60" si="13">D47+1</f>
        <v>2</v>
      </c>
      <c r="E48" s="8">
        <f t="shared" ref="E48:E60" si="14">G47</f>
        <v>0</v>
      </c>
      <c r="F48" s="8">
        <f>SYD($B$47,$B$48,$B$49,3)</f>
        <v>0</v>
      </c>
      <c r="G48" s="8">
        <f t="shared" si="12"/>
        <v>0</v>
      </c>
    </row>
    <row r="49" spans="1:7" x14ac:dyDescent="0.25">
      <c r="A49" s="1" t="s">
        <v>4</v>
      </c>
      <c r="B49" s="31">
        <v>15</v>
      </c>
      <c r="D49" s="7">
        <f t="shared" si="13"/>
        <v>3</v>
      </c>
      <c r="E49" s="8">
        <f t="shared" si="14"/>
        <v>0</v>
      </c>
      <c r="F49" s="8">
        <f>SYD($B$47,$B$48,$B$49,4)</f>
        <v>0</v>
      </c>
      <c r="G49" s="8">
        <f t="shared" si="12"/>
        <v>0</v>
      </c>
    </row>
    <row r="50" spans="1:7" x14ac:dyDescent="0.25">
      <c r="D50" s="7">
        <f t="shared" si="13"/>
        <v>4</v>
      </c>
      <c r="E50" s="8">
        <f t="shared" si="14"/>
        <v>0</v>
      </c>
      <c r="F50" s="8">
        <f>SYD($B$47,$B$48,$B$49,5)</f>
        <v>0</v>
      </c>
      <c r="G50" s="8">
        <f t="shared" si="12"/>
        <v>0</v>
      </c>
    </row>
    <row r="51" spans="1:7" x14ac:dyDescent="0.25">
      <c r="D51" s="7">
        <f t="shared" si="13"/>
        <v>5</v>
      </c>
      <c r="E51" s="8">
        <f t="shared" si="14"/>
        <v>0</v>
      </c>
      <c r="F51" s="8">
        <f>SYD($B$47,$B$48,$B$49,6)</f>
        <v>0</v>
      </c>
      <c r="G51" s="8">
        <f t="shared" si="12"/>
        <v>0</v>
      </c>
    </row>
    <row r="52" spans="1:7" x14ac:dyDescent="0.25">
      <c r="D52" s="7">
        <f t="shared" si="13"/>
        <v>6</v>
      </c>
      <c r="E52" s="8">
        <f t="shared" si="14"/>
        <v>0</v>
      </c>
      <c r="F52" s="8">
        <f>SYD($B$47,$B$48,$B$49,7)</f>
        <v>0</v>
      </c>
      <c r="G52" s="8">
        <f t="shared" si="12"/>
        <v>0</v>
      </c>
    </row>
    <row r="53" spans="1:7" x14ac:dyDescent="0.25">
      <c r="D53" s="7">
        <f t="shared" si="13"/>
        <v>7</v>
      </c>
      <c r="E53" s="8">
        <f t="shared" si="14"/>
        <v>0</v>
      </c>
      <c r="F53" s="8">
        <f>SYD($B$47,$B$48,$B$49,8)</f>
        <v>0</v>
      </c>
      <c r="G53" s="8">
        <f t="shared" si="12"/>
        <v>0</v>
      </c>
    </row>
    <row r="54" spans="1:7" x14ac:dyDescent="0.25">
      <c r="D54" s="7">
        <f t="shared" si="13"/>
        <v>8</v>
      </c>
      <c r="E54" s="8">
        <f t="shared" si="14"/>
        <v>0</v>
      </c>
      <c r="F54" s="8">
        <f>SYD($B$47,$B$48,$B$49,9)</f>
        <v>0</v>
      </c>
      <c r="G54" s="8">
        <f t="shared" si="12"/>
        <v>0</v>
      </c>
    </row>
    <row r="55" spans="1:7" x14ac:dyDescent="0.25">
      <c r="D55" s="7">
        <f t="shared" si="13"/>
        <v>9</v>
      </c>
      <c r="E55" s="8">
        <f t="shared" si="14"/>
        <v>0</v>
      </c>
      <c r="F55" s="8">
        <f>SYD($B$47,$B$48,$B$49,10)</f>
        <v>0</v>
      </c>
      <c r="G55" s="8">
        <f t="shared" si="12"/>
        <v>0</v>
      </c>
    </row>
    <row r="56" spans="1:7" x14ac:dyDescent="0.25">
      <c r="D56" s="7">
        <f t="shared" si="13"/>
        <v>10</v>
      </c>
      <c r="E56" s="8">
        <f t="shared" si="14"/>
        <v>0</v>
      </c>
      <c r="F56" s="8">
        <f>SYD($B$47,$B$48,$B$49,11)</f>
        <v>0</v>
      </c>
      <c r="G56" s="8">
        <f t="shared" si="12"/>
        <v>0</v>
      </c>
    </row>
    <row r="57" spans="1:7" x14ac:dyDescent="0.25">
      <c r="D57" s="7">
        <f t="shared" si="13"/>
        <v>11</v>
      </c>
      <c r="E57" s="8">
        <f t="shared" si="14"/>
        <v>0</v>
      </c>
      <c r="F57" s="8">
        <f>SYD($B$47,$B$48,$B$49,12)</f>
        <v>0</v>
      </c>
      <c r="G57" s="8">
        <f t="shared" si="12"/>
        <v>0</v>
      </c>
    </row>
    <row r="58" spans="1:7" x14ac:dyDescent="0.25">
      <c r="D58" s="7">
        <f t="shared" si="13"/>
        <v>12</v>
      </c>
      <c r="E58" s="8">
        <f t="shared" si="14"/>
        <v>0</v>
      </c>
      <c r="F58" s="8">
        <f>SYD($B$47,$B$48,$B$49,13)</f>
        <v>0</v>
      </c>
      <c r="G58" s="8">
        <f t="shared" si="12"/>
        <v>0</v>
      </c>
    </row>
    <row r="59" spans="1:7" x14ac:dyDescent="0.25">
      <c r="D59" s="7">
        <f t="shared" si="13"/>
        <v>13</v>
      </c>
      <c r="E59" s="8">
        <f t="shared" si="14"/>
        <v>0</v>
      </c>
      <c r="F59" s="8">
        <f>SYD($B$47,$B$48,$B$49,14)</f>
        <v>0</v>
      </c>
      <c r="G59" s="8">
        <f t="shared" si="12"/>
        <v>0</v>
      </c>
    </row>
    <row r="60" spans="1:7" x14ac:dyDescent="0.25">
      <c r="D60" s="7">
        <f t="shared" si="13"/>
        <v>14</v>
      </c>
      <c r="E60" s="8">
        <f t="shared" si="14"/>
        <v>0</v>
      </c>
      <c r="F60" s="8">
        <f>SYD($B$47,$B$48,$B$49,15)</f>
        <v>0</v>
      </c>
      <c r="G60" s="8">
        <f t="shared" si="12"/>
        <v>0</v>
      </c>
    </row>
    <row r="63" spans="1:7" ht="18.75" x14ac:dyDescent="0.3">
      <c r="A63" s="82" t="s">
        <v>158</v>
      </c>
      <c r="B63" s="82"/>
    </row>
    <row r="64" spans="1:7" x14ac:dyDescent="0.25">
      <c r="A64" s="4" t="s">
        <v>0</v>
      </c>
      <c r="B64" s="81"/>
      <c r="C64" s="81"/>
      <c r="D64" s="81"/>
      <c r="E64" s="81"/>
      <c r="F64" s="81"/>
      <c r="G64" s="81"/>
    </row>
    <row r="65" spans="1:7" x14ac:dyDescent="0.25">
      <c r="B65" s="3"/>
      <c r="C65" s="5"/>
      <c r="D65" s="9" t="s">
        <v>3</v>
      </c>
      <c r="E65" s="9" t="s">
        <v>6</v>
      </c>
      <c r="F65" s="9" t="s">
        <v>8</v>
      </c>
      <c r="G65" s="9" t="s">
        <v>9</v>
      </c>
    </row>
    <row r="66" spans="1:7" x14ac:dyDescent="0.25">
      <c r="A66" s="1" t="s">
        <v>5</v>
      </c>
      <c r="B66" s="27"/>
      <c r="D66" s="7">
        <f>B66</f>
        <v>0</v>
      </c>
      <c r="E66" s="8">
        <f>B67</f>
        <v>0</v>
      </c>
      <c r="F66" s="8">
        <f>SYD($B$67,$B$68,$B$69,1)</f>
        <v>0</v>
      </c>
      <c r="G66" s="8">
        <f>E66-F66</f>
        <v>0</v>
      </c>
    </row>
    <row r="67" spans="1:7" x14ac:dyDescent="0.25">
      <c r="A67" s="1" t="s">
        <v>1</v>
      </c>
      <c r="B67" s="28"/>
      <c r="D67" s="7">
        <f>D66+1</f>
        <v>1</v>
      </c>
      <c r="E67" s="8">
        <f>G66</f>
        <v>0</v>
      </c>
      <c r="F67" s="8">
        <f>SYD($B$67,$B$68,$B$69,2)</f>
        <v>0</v>
      </c>
      <c r="G67" s="8">
        <f t="shared" ref="G67:G85" si="15">E67-F67</f>
        <v>0</v>
      </c>
    </row>
    <row r="68" spans="1:7" x14ac:dyDescent="0.25">
      <c r="A68" s="1" t="s">
        <v>2</v>
      </c>
      <c r="B68" s="30">
        <f>B67*0.1</f>
        <v>0</v>
      </c>
      <c r="D68" s="7">
        <f t="shared" ref="D68:D85" si="16">D67+1</f>
        <v>2</v>
      </c>
      <c r="E68" s="8">
        <f t="shared" ref="E68:E85" si="17">G67</f>
        <v>0</v>
      </c>
      <c r="F68" s="8">
        <f>SYD($B$67,$B$68,$B$69,3)</f>
        <v>0</v>
      </c>
      <c r="G68" s="8">
        <f t="shared" si="15"/>
        <v>0</v>
      </c>
    </row>
    <row r="69" spans="1:7" x14ac:dyDescent="0.25">
      <c r="A69" s="1" t="s">
        <v>4</v>
      </c>
      <c r="B69" s="31">
        <v>20</v>
      </c>
      <c r="D69" s="7">
        <f t="shared" si="16"/>
        <v>3</v>
      </c>
      <c r="E69" s="8">
        <f t="shared" si="17"/>
        <v>0</v>
      </c>
      <c r="F69" s="8">
        <f>SYD($B$67,$B$68,$B$69,4)</f>
        <v>0</v>
      </c>
      <c r="G69" s="8">
        <f t="shared" si="15"/>
        <v>0</v>
      </c>
    </row>
    <row r="70" spans="1:7" x14ac:dyDescent="0.25">
      <c r="D70" s="7">
        <f t="shared" si="16"/>
        <v>4</v>
      </c>
      <c r="E70" s="8">
        <f t="shared" si="17"/>
        <v>0</v>
      </c>
      <c r="F70" s="8">
        <f>SYD($B$67,$B$68,$B$69,5)</f>
        <v>0</v>
      </c>
      <c r="G70" s="8">
        <f t="shared" si="15"/>
        <v>0</v>
      </c>
    </row>
    <row r="71" spans="1:7" x14ac:dyDescent="0.25">
      <c r="D71" s="7">
        <f t="shared" si="16"/>
        <v>5</v>
      </c>
      <c r="E71" s="8">
        <f t="shared" si="17"/>
        <v>0</v>
      </c>
      <c r="F71" s="8">
        <f>SYD($B$67,$B$68,$B$69,6)</f>
        <v>0</v>
      </c>
      <c r="G71" s="8">
        <f t="shared" si="15"/>
        <v>0</v>
      </c>
    </row>
    <row r="72" spans="1:7" x14ac:dyDescent="0.25">
      <c r="D72" s="7">
        <f t="shared" si="16"/>
        <v>6</v>
      </c>
      <c r="E72" s="8">
        <f t="shared" si="17"/>
        <v>0</v>
      </c>
      <c r="F72" s="8">
        <f>SYD($B$67,$B$68,$B$69,7)</f>
        <v>0</v>
      </c>
      <c r="G72" s="8">
        <f t="shared" si="15"/>
        <v>0</v>
      </c>
    </row>
    <row r="73" spans="1:7" x14ac:dyDescent="0.25">
      <c r="D73" s="7">
        <f t="shared" si="16"/>
        <v>7</v>
      </c>
      <c r="E73" s="8">
        <f t="shared" si="17"/>
        <v>0</v>
      </c>
      <c r="F73" s="8">
        <f>SYD($B$67,$B$68,$B$69,8)</f>
        <v>0</v>
      </c>
      <c r="G73" s="8">
        <f t="shared" si="15"/>
        <v>0</v>
      </c>
    </row>
    <row r="74" spans="1:7" x14ac:dyDescent="0.25">
      <c r="D74" s="7">
        <f t="shared" si="16"/>
        <v>8</v>
      </c>
      <c r="E74" s="8">
        <f t="shared" si="17"/>
        <v>0</v>
      </c>
      <c r="F74" s="8">
        <f>SYD($B$67,$B$68,$B$69,9)</f>
        <v>0</v>
      </c>
      <c r="G74" s="8">
        <f t="shared" si="15"/>
        <v>0</v>
      </c>
    </row>
    <row r="75" spans="1:7" x14ac:dyDescent="0.25">
      <c r="D75" s="7">
        <f t="shared" si="16"/>
        <v>9</v>
      </c>
      <c r="E75" s="8">
        <f t="shared" si="17"/>
        <v>0</v>
      </c>
      <c r="F75" s="8">
        <f>SYD($B$67,$B$68,$B$69,10)</f>
        <v>0</v>
      </c>
      <c r="G75" s="8">
        <f t="shared" si="15"/>
        <v>0</v>
      </c>
    </row>
    <row r="76" spans="1:7" x14ac:dyDescent="0.25">
      <c r="D76" s="7">
        <f t="shared" si="16"/>
        <v>10</v>
      </c>
      <c r="E76" s="8">
        <f t="shared" si="17"/>
        <v>0</v>
      </c>
      <c r="F76" s="8">
        <f>SYD($B$67,$B$68,$B$69,11)</f>
        <v>0</v>
      </c>
      <c r="G76" s="8">
        <f t="shared" si="15"/>
        <v>0</v>
      </c>
    </row>
    <row r="77" spans="1:7" x14ac:dyDescent="0.25">
      <c r="D77" s="7">
        <f t="shared" si="16"/>
        <v>11</v>
      </c>
      <c r="E77" s="8">
        <f t="shared" si="17"/>
        <v>0</v>
      </c>
      <c r="F77" s="8">
        <f>SYD($B$67,$B$68,$B$69,12)</f>
        <v>0</v>
      </c>
      <c r="G77" s="8">
        <f t="shared" si="15"/>
        <v>0</v>
      </c>
    </row>
    <row r="78" spans="1:7" x14ac:dyDescent="0.25">
      <c r="D78" s="7">
        <f t="shared" si="16"/>
        <v>12</v>
      </c>
      <c r="E78" s="8">
        <f t="shared" si="17"/>
        <v>0</v>
      </c>
      <c r="F78" s="8">
        <f>SYD($B$67,$B$68,$B$69,13)</f>
        <v>0</v>
      </c>
      <c r="G78" s="8">
        <f t="shared" si="15"/>
        <v>0</v>
      </c>
    </row>
    <row r="79" spans="1:7" x14ac:dyDescent="0.25">
      <c r="D79" s="7">
        <f t="shared" si="16"/>
        <v>13</v>
      </c>
      <c r="E79" s="8">
        <f t="shared" si="17"/>
        <v>0</v>
      </c>
      <c r="F79" s="8">
        <f>SYD($B$67,$B$68,$B$69,14)</f>
        <v>0</v>
      </c>
      <c r="G79" s="8">
        <f t="shared" si="15"/>
        <v>0</v>
      </c>
    </row>
    <row r="80" spans="1:7" x14ac:dyDescent="0.25">
      <c r="D80" s="7">
        <f t="shared" si="16"/>
        <v>14</v>
      </c>
      <c r="E80" s="8">
        <f t="shared" si="17"/>
        <v>0</v>
      </c>
      <c r="F80" s="8">
        <f>SYD($B$67,$B$68,$B$69,14)</f>
        <v>0</v>
      </c>
      <c r="G80" s="8">
        <f t="shared" si="15"/>
        <v>0</v>
      </c>
    </row>
    <row r="81" spans="1:7" x14ac:dyDescent="0.25">
      <c r="D81" s="7">
        <f t="shared" si="16"/>
        <v>15</v>
      </c>
      <c r="E81" s="8">
        <f t="shared" si="17"/>
        <v>0</v>
      </c>
      <c r="F81" s="8">
        <f>SYD($B$67,$B$68,$B$69,16)</f>
        <v>0</v>
      </c>
      <c r="G81" s="8">
        <f t="shared" si="15"/>
        <v>0</v>
      </c>
    </row>
    <row r="82" spans="1:7" x14ac:dyDescent="0.25">
      <c r="D82" s="7">
        <f t="shared" si="16"/>
        <v>16</v>
      </c>
      <c r="E82" s="8">
        <f t="shared" si="17"/>
        <v>0</v>
      </c>
      <c r="F82" s="8">
        <f>SYD($B$67,$B$68,$B$69,17)</f>
        <v>0</v>
      </c>
      <c r="G82" s="8">
        <f t="shared" si="15"/>
        <v>0</v>
      </c>
    </row>
    <row r="83" spans="1:7" x14ac:dyDescent="0.25">
      <c r="D83" s="7">
        <f t="shared" si="16"/>
        <v>17</v>
      </c>
      <c r="E83" s="8">
        <f t="shared" si="17"/>
        <v>0</v>
      </c>
      <c r="F83" s="8">
        <f>SYD($B$67,$B$68,$B$69,18)</f>
        <v>0</v>
      </c>
      <c r="G83" s="8">
        <f t="shared" si="15"/>
        <v>0</v>
      </c>
    </row>
    <row r="84" spans="1:7" x14ac:dyDescent="0.25">
      <c r="D84" s="7">
        <f t="shared" si="16"/>
        <v>18</v>
      </c>
      <c r="E84" s="8">
        <f t="shared" si="17"/>
        <v>0</v>
      </c>
      <c r="F84" s="8">
        <f>SYD($B$67,$B$68,$B$69,19)</f>
        <v>0</v>
      </c>
      <c r="G84" s="8">
        <f t="shared" si="15"/>
        <v>0</v>
      </c>
    </row>
    <row r="85" spans="1:7" x14ac:dyDescent="0.25">
      <c r="D85" s="7">
        <f t="shared" si="16"/>
        <v>19</v>
      </c>
      <c r="E85" s="8">
        <f t="shared" si="17"/>
        <v>0</v>
      </c>
      <c r="F85" s="8">
        <f>SYD($B$67,$B$68,$B$69,20)</f>
        <v>0</v>
      </c>
      <c r="G85" s="8">
        <f t="shared" si="15"/>
        <v>0</v>
      </c>
    </row>
    <row r="88" spans="1:7" ht="18.75" x14ac:dyDescent="0.3">
      <c r="A88" s="82" t="s">
        <v>159</v>
      </c>
      <c r="B88" s="82"/>
    </row>
    <row r="89" spans="1:7" x14ac:dyDescent="0.25">
      <c r="A89" s="4" t="s">
        <v>0</v>
      </c>
      <c r="B89" s="81"/>
      <c r="C89" s="81"/>
      <c r="D89" s="81"/>
      <c r="E89" s="81"/>
      <c r="F89" s="81"/>
      <c r="G89" s="81"/>
    </row>
    <row r="90" spans="1:7" x14ac:dyDescent="0.25">
      <c r="B90" s="3"/>
      <c r="C90" s="5"/>
      <c r="D90" s="9" t="s">
        <v>3</v>
      </c>
      <c r="E90" s="9" t="s">
        <v>6</v>
      </c>
      <c r="F90" s="9" t="s">
        <v>8</v>
      </c>
      <c r="G90" s="9" t="s">
        <v>9</v>
      </c>
    </row>
    <row r="91" spans="1:7" x14ac:dyDescent="0.25">
      <c r="A91" s="1" t="s">
        <v>5</v>
      </c>
      <c r="B91" s="27"/>
      <c r="D91" s="7">
        <f>B91</f>
        <v>0</v>
      </c>
      <c r="E91" s="8">
        <f>B92</f>
        <v>0</v>
      </c>
      <c r="F91" s="8">
        <f>SYD($B$92,$B$93,$B$94,1)</f>
        <v>0</v>
      </c>
      <c r="G91" s="8">
        <f>E91-F91</f>
        <v>0</v>
      </c>
    </row>
    <row r="92" spans="1:7" x14ac:dyDescent="0.25">
      <c r="A92" s="1" t="s">
        <v>1</v>
      </c>
      <c r="B92" s="28"/>
      <c r="D92" s="7">
        <f>D91+1</f>
        <v>1</v>
      </c>
      <c r="E92" s="8">
        <f>G91</f>
        <v>0</v>
      </c>
      <c r="F92" s="8">
        <f>SYD($B$92,$B$93,$B$94,2)</f>
        <v>0</v>
      </c>
      <c r="G92" s="8">
        <f t="shared" ref="G92:G120" si="18">E92-F92</f>
        <v>0</v>
      </c>
    </row>
    <row r="93" spans="1:7" x14ac:dyDescent="0.25">
      <c r="A93" s="1" t="s">
        <v>2</v>
      </c>
      <c r="B93" s="30">
        <f>B92*0.1</f>
        <v>0</v>
      </c>
      <c r="D93" s="7">
        <f t="shared" ref="D93:D120" si="19">D92+1</f>
        <v>2</v>
      </c>
      <c r="E93" s="8">
        <f t="shared" ref="E93:E120" si="20">G92</f>
        <v>0</v>
      </c>
      <c r="F93" s="8">
        <f>SYD($B$92,$B$93,$B$94,3)</f>
        <v>0</v>
      </c>
      <c r="G93" s="8">
        <f t="shared" si="18"/>
        <v>0</v>
      </c>
    </row>
    <row r="94" spans="1:7" x14ac:dyDescent="0.25">
      <c r="A94" s="1" t="s">
        <v>4</v>
      </c>
      <c r="B94" s="31">
        <v>30</v>
      </c>
      <c r="D94" s="7">
        <f t="shared" si="19"/>
        <v>3</v>
      </c>
      <c r="E94" s="8">
        <f t="shared" si="20"/>
        <v>0</v>
      </c>
      <c r="F94" s="8">
        <f>SYD($B$92,$B$93,$B$94,4)</f>
        <v>0</v>
      </c>
      <c r="G94" s="8">
        <f t="shared" si="18"/>
        <v>0</v>
      </c>
    </row>
    <row r="95" spans="1:7" x14ac:dyDescent="0.25">
      <c r="D95" s="7">
        <f t="shared" si="19"/>
        <v>4</v>
      </c>
      <c r="E95" s="8">
        <f t="shared" si="20"/>
        <v>0</v>
      </c>
      <c r="F95" s="8">
        <f>SYD($B$92,$B$93,$B$94,5)</f>
        <v>0</v>
      </c>
      <c r="G95" s="8">
        <f t="shared" si="18"/>
        <v>0</v>
      </c>
    </row>
    <row r="96" spans="1:7" x14ac:dyDescent="0.25">
      <c r="D96" s="7">
        <f t="shared" si="19"/>
        <v>5</v>
      </c>
      <c r="E96" s="8">
        <f t="shared" si="20"/>
        <v>0</v>
      </c>
      <c r="F96" s="8">
        <f>SYD($B$92,$B$93,$B$94,6)</f>
        <v>0</v>
      </c>
      <c r="G96" s="8">
        <f t="shared" si="18"/>
        <v>0</v>
      </c>
    </row>
    <row r="97" spans="4:7" x14ac:dyDescent="0.25">
      <c r="D97" s="7">
        <f t="shared" si="19"/>
        <v>6</v>
      </c>
      <c r="E97" s="8">
        <f t="shared" si="20"/>
        <v>0</v>
      </c>
      <c r="F97" s="8">
        <f>SYD($B$92,$B$93,$B$94,7)</f>
        <v>0</v>
      </c>
      <c r="G97" s="8">
        <f t="shared" si="18"/>
        <v>0</v>
      </c>
    </row>
    <row r="98" spans="4:7" x14ac:dyDescent="0.25">
      <c r="D98" s="7">
        <f t="shared" si="19"/>
        <v>7</v>
      </c>
      <c r="E98" s="8">
        <f t="shared" si="20"/>
        <v>0</v>
      </c>
      <c r="F98" s="8">
        <f>SYD($B$92,$B$93,$B$94,8)</f>
        <v>0</v>
      </c>
      <c r="G98" s="8">
        <f t="shared" si="18"/>
        <v>0</v>
      </c>
    </row>
    <row r="99" spans="4:7" x14ac:dyDescent="0.25">
      <c r="D99" s="7">
        <f t="shared" si="19"/>
        <v>8</v>
      </c>
      <c r="E99" s="8">
        <f t="shared" si="20"/>
        <v>0</v>
      </c>
      <c r="F99" s="8">
        <f>SYD($B$92,$B$93,$B$94,9)</f>
        <v>0</v>
      </c>
      <c r="G99" s="8">
        <f t="shared" si="18"/>
        <v>0</v>
      </c>
    </row>
    <row r="100" spans="4:7" x14ac:dyDescent="0.25">
      <c r="D100" s="7">
        <f t="shared" si="19"/>
        <v>9</v>
      </c>
      <c r="E100" s="8">
        <f t="shared" si="20"/>
        <v>0</v>
      </c>
      <c r="F100" s="8">
        <f>SYD($B$92,$B$93,$B$94,10)</f>
        <v>0</v>
      </c>
      <c r="G100" s="8">
        <f t="shared" si="18"/>
        <v>0</v>
      </c>
    </row>
    <row r="101" spans="4:7" x14ac:dyDescent="0.25">
      <c r="D101" s="7">
        <f t="shared" si="19"/>
        <v>10</v>
      </c>
      <c r="E101" s="8">
        <f t="shared" si="20"/>
        <v>0</v>
      </c>
      <c r="F101" s="8">
        <f>SYD($B$92,$B$93,$B$94,11)</f>
        <v>0</v>
      </c>
      <c r="G101" s="8">
        <f t="shared" si="18"/>
        <v>0</v>
      </c>
    </row>
    <row r="102" spans="4:7" x14ac:dyDescent="0.25">
      <c r="D102" s="7">
        <f t="shared" si="19"/>
        <v>11</v>
      </c>
      <c r="E102" s="8">
        <f t="shared" si="20"/>
        <v>0</v>
      </c>
      <c r="F102" s="8">
        <f>SYD($B$92,$B$93,$B$94,12)</f>
        <v>0</v>
      </c>
      <c r="G102" s="8">
        <f t="shared" si="18"/>
        <v>0</v>
      </c>
    </row>
    <row r="103" spans="4:7" x14ac:dyDescent="0.25">
      <c r="D103" s="7">
        <f t="shared" si="19"/>
        <v>12</v>
      </c>
      <c r="E103" s="8">
        <f t="shared" si="20"/>
        <v>0</v>
      </c>
      <c r="F103" s="8">
        <f>SYD($B$92,$B$93,$B$94,13)</f>
        <v>0</v>
      </c>
      <c r="G103" s="8">
        <f t="shared" si="18"/>
        <v>0</v>
      </c>
    </row>
    <row r="104" spans="4:7" x14ac:dyDescent="0.25">
      <c r="D104" s="7">
        <f t="shared" si="19"/>
        <v>13</v>
      </c>
      <c r="E104" s="8">
        <f t="shared" si="20"/>
        <v>0</v>
      </c>
      <c r="F104" s="8">
        <f>SYD($B$92,$B$93,$B$94,14)</f>
        <v>0</v>
      </c>
      <c r="G104" s="8">
        <f t="shared" si="18"/>
        <v>0</v>
      </c>
    </row>
    <row r="105" spans="4:7" x14ac:dyDescent="0.25">
      <c r="D105" s="7">
        <f t="shared" si="19"/>
        <v>14</v>
      </c>
      <c r="E105" s="8">
        <f t="shared" si="20"/>
        <v>0</v>
      </c>
      <c r="F105" s="8">
        <f>SYD($B$92,$B$93,$B$94,15)</f>
        <v>0</v>
      </c>
      <c r="G105" s="8">
        <f t="shared" si="18"/>
        <v>0</v>
      </c>
    </row>
    <row r="106" spans="4:7" x14ac:dyDescent="0.25">
      <c r="D106" s="7">
        <f t="shared" si="19"/>
        <v>15</v>
      </c>
      <c r="E106" s="8">
        <f t="shared" si="20"/>
        <v>0</v>
      </c>
      <c r="F106" s="8">
        <f>SYD($B$92,$B$93,$B$94,16)</f>
        <v>0</v>
      </c>
      <c r="G106" s="8">
        <f t="shared" si="18"/>
        <v>0</v>
      </c>
    </row>
    <row r="107" spans="4:7" x14ac:dyDescent="0.25">
      <c r="D107" s="7">
        <f t="shared" si="19"/>
        <v>16</v>
      </c>
      <c r="E107" s="8">
        <f t="shared" si="20"/>
        <v>0</v>
      </c>
      <c r="F107" s="8">
        <f>SYD($B$92,$B$93,$B$94,17)</f>
        <v>0</v>
      </c>
      <c r="G107" s="8">
        <f t="shared" si="18"/>
        <v>0</v>
      </c>
    </row>
    <row r="108" spans="4:7" x14ac:dyDescent="0.25">
      <c r="D108" s="7">
        <f t="shared" si="19"/>
        <v>17</v>
      </c>
      <c r="E108" s="8">
        <f t="shared" si="20"/>
        <v>0</v>
      </c>
      <c r="F108" s="8">
        <f>SYD($B$92,$B$93,$B$94,18)</f>
        <v>0</v>
      </c>
      <c r="G108" s="8">
        <f t="shared" si="18"/>
        <v>0</v>
      </c>
    </row>
    <row r="109" spans="4:7" x14ac:dyDescent="0.25">
      <c r="D109" s="7">
        <f t="shared" si="19"/>
        <v>18</v>
      </c>
      <c r="E109" s="8">
        <f t="shared" si="20"/>
        <v>0</v>
      </c>
      <c r="F109" s="8">
        <f>SYD($B$92,$B$93,$B$94,19)</f>
        <v>0</v>
      </c>
      <c r="G109" s="8">
        <f t="shared" si="18"/>
        <v>0</v>
      </c>
    </row>
    <row r="110" spans="4:7" x14ac:dyDescent="0.25">
      <c r="D110" s="7">
        <f t="shared" si="19"/>
        <v>19</v>
      </c>
      <c r="E110" s="8">
        <f t="shared" si="20"/>
        <v>0</v>
      </c>
      <c r="F110" s="8">
        <f>SYD($B$92,$B$93,$B$94,20)</f>
        <v>0</v>
      </c>
      <c r="G110" s="8">
        <f t="shared" si="18"/>
        <v>0</v>
      </c>
    </row>
    <row r="111" spans="4:7" x14ac:dyDescent="0.25">
      <c r="D111" s="7">
        <f t="shared" si="19"/>
        <v>20</v>
      </c>
      <c r="E111" s="8">
        <f t="shared" si="20"/>
        <v>0</v>
      </c>
      <c r="F111" s="8">
        <f>SYD($B$92,$B$93,$B$94,21)</f>
        <v>0</v>
      </c>
      <c r="G111" s="8">
        <f t="shared" si="18"/>
        <v>0</v>
      </c>
    </row>
    <row r="112" spans="4:7" x14ac:dyDescent="0.25">
      <c r="D112" s="7">
        <f t="shared" si="19"/>
        <v>21</v>
      </c>
      <c r="E112" s="8">
        <f t="shared" si="20"/>
        <v>0</v>
      </c>
      <c r="F112" s="8">
        <f>SYD($B$92,$B$93,$B$94,22)</f>
        <v>0</v>
      </c>
      <c r="G112" s="8">
        <f t="shared" si="18"/>
        <v>0</v>
      </c>
    </row>
    <row r="113" spans="4:7" x14ac:dyDescent="0.25">
      <c r="D113" s="7">
        <f t="shared" si="19"/>
        <v>22</v>
      </c>
      <c r="E113" s="8">
        <f t="shared" si="20"/>
        <v>0</v>
      </c>
      <c r="F113" s="8">
        <f>SYD($B$92,$B$93,$B$94,23)</f>
        <v>0</v>
      </c>
      <c r="G113" s="8">
        <f t="shared" si="18"/>
        <v>0</v>
      </c>
    </row>
    <row r="114" spans="4:7" x14ac:dyDescent="0.25">
      <c r="D114" s="7">
        <f t="shared" si="19"/>
        <v>23</v>
      </c>
      <c r="E114" s="8">
        <f t="shared" si="20"/>
        <v>0</v>
      </c>
      <c r="F114" s="8">
        <f>SYD($B$92,$B$93,$B$94,24)</f>
        <v>0</v>
      </c>
      <c r="G114" s="8">
        <f t="shared" si="18"/>
        <v>0</v>
      </c>
    </row>
    <row r="115" spans="4:7" x14ac:dyDescent="0.25">
      <c r="D115" s="7">
        <f t="shared" si="19"/>
        <v>24</v>
      </c>
      <c r="E115" s="8">
        <f t="shared" si="20"/>
        <v>0</v>
      </c>
      <c r="F115" s="8">
        <f>SYD($B$92,$B$93,$B$94,25)</f>
        <v>0</v>
      </c>
      <c r="G115" s="8">
        <f t="shared" si="18"/>
        <v>0</v>
      </c>
    </row>
    <row r="116" spans="4:7" x14ac:dyDescent="0.25">
      <c r="D116" s="7">
        <f t="shared" si="19"/>
        <v>25</v>
      </c>
      <c r="E116" s="8">
        <f t="shared" si="20"/>
        <v>0</v>
      </c>
      <c r="F116" s="8">
        <f>SYD($B$92,$B$93,$B$94,26)</f>
        <v>0</v>
      </c>
      <c r="G116" s="8">
        <f t="shared" si="18"/>
        <v>0</v>
      </c>
    </row>
    <row r="117" spans="4:7" x14ac:dyDescent="0.25">
      <c r="D117" s="7">
        <f t="shared" si="19"/>
        <v>26</v>
      </c>
      <c r="E117" s="8">
        <f t="shared" si="20"/>
        <v>0</v>
      </c>
      <c r="F117" s="8">
        <f>SYD($B$92,$B$93,$B$94,27)</f>
        <v>0</v>
      </c>
      <c r="G117" s="8">
        <f t="shared" si="18"/>
        <v>0</v>
      </c>
    </row>
    <row r="118" spans="4:7" x14ac:dyDescent="0.25">
      <c r="D118" s="7">
        <f t="shared" si="19"/>
        <v>27</v>
      </c>
      <c r="E118" s="8">
        <f t="shared" si="20"/>
        <v>0</v>
      </c>
      <c r="F118" s="8">
        <f>SYD($B$92,$B$93,$B$94,28)</f>
        <v>0</v>
      </c>
      <c r="G118" s="8">
        <f t="shared" si="18"/>
        <v>0</v>
      </c>
    </row>
    <row r="119" spans="4:7" x14ac:dyDescent="0.25">
      <c r="D119" s="7">
        <f t="shared" si="19"/>
        <v>28</v>
      </c>
      <c r="E119" s="8">
        <f t="shared" si="20"/>
        <v>0</v>
      </c>
      <c r="F119" s="8">
        <f>SYD($B$92,$B$93,$B$94,29)</f>
        <v>0</v>
      </c>
      <c r="G119" s="8">
        <f t="shared" si="18"/>
        <v>0</v>
      </c>
    </row>
    <row r="120" spans="4:7" x14ac:dyDescent="0.25">
      <c r="D120" s="7">
        <f t="shared" si="19"/>
        <v>29</v>
      </c>
      <c r="E120" s="8">
        <f t="shared" si="20"/>
        <v>0</v>
      </c>
      <c r="F120" s="8">
        <f>SYD($B$92,$B$93,$B$94,30)</f>
        <v>0</v>
      </c>
      <c r="G120" s="8">
        <f t="shared" si="18"/>
        <v>0</v>
      </c>
    </row>
  </sheetData>
  <sheetProtection sheet="1" formatCells="0" formatColumns="0" formatRows="0" insertColumns="0" insertRows="0" deleteColumns="0" deleteRows="0" sort="0" autoFilter="0" pivotTables="0"/>
  <mergeCells count="14">
    <mergeCell ref="C1:L1"/>
    <mergeCell ref="B17:G17"/>
    <mergeCell ref="B29:G29"/>
    <mergeCell ref="A6:B6"/>
    <mergeCell ref="A16:B16"/>
    <mergeCell ref="A28:B28"/>
    <mergeCell ref="B7:G7"/>
    <mergeCell ref="A3:D3"/>
    <mergeCell ref="B89:G89"/>
    <mergeCell ref="A43:B43"/>
    <mergeCell ref="B44:G44"/>
    <mergeCell ref="A63:B63"/>
    <mergeCell ref="B64:G64"/>
    <mergeCell ref="A88:B88"/>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2"/>
  <sheetViews>
    <sheetView zoomScale="90" zoomScaleNormal="90" zoomScalePageLayoutView="90" workbookViewId="0">
      <selection activeCell="B10" sqref="B10:C10"/>
    </sheetView>
  </sheetViews>
  <sheetFormatPr defaultColWidth="8.625" defaultRowHeight="12.75" x14ac:dyDescent="0.2"/>
  <cols>
    <col min="1" max="1" width="52.625" style="38" bestFit="1" customWidth="1"/>
    <col min="2" max="2" width="7.5" style="38" bestFit="1" customWidth="1"/>
    <col min="3" max="3" width="11.375" style="38" customWidth="1"/>
    <col min="4" max="4" width="15.5" style="38" bestFit="1" customWidth="1"/>
    <col min="5" max="16384" width="8.625" style="38"/>
  </cols>
  <sheetData>
    <row r="1" spans="1:4" ht="18.75" x14ac:dyDescent="0.3">
      <c r="A1" s="108" t="s">
        <v>155</v>
      </c>
      <c r="B1" s="108"/>
      <c r="C1" s="108"/>
      <c r="D1" s="108"/>
    </row>
    <row r="3" spans="1:4" ht="52.35" customHeight="1" x14ac:dyDescent="0.2">
      <c r="A3" s="109" t="s">
        <v>153</v>
      </c>
      <c r="B3" s="109"/>
      <c r="C3" s="109"/>
      <c r="D3" s="109"/>
    </row>
    <row r="6" spans="1:4" x14ac:dyDescent="0.2">
      <c r="A6" s="114" t="s">
        <v>132</v>
      </c>
      <c r="B6" s="114"/>
      <c r="C6" s="114"/>
      <c r="D6" s="114"/>
    </row>
    <row r="7" spans="1:4" x14ac:dyDescent="0.2">
      <c r="A7" s="39" t="s">
        <v>27</v>
      </c>
      <c r="B7" s="117" t="s">
        <v>28</v>
      </c>
      <c r="C7" s="118"/>
      <c r="D7" s="40"/>
    </row>
    <row r="8" spans="1:4" x14ac:dyDescent="0.2">
      <c r="A8" s="41" t="s">
        <v>72</v>
      </c>
      <c r="B8" s="100"/>
      <c r="C8" s="101"/>
      <c r="D8" s="40"/>
    </row>
    <row r="9" spans="1:4" x14ac:dyDescent="0.2">
      <c r="A9" s="42" t="s">
        <v>73</v>
      </c>
      <c r="B9" s="100">
        <v>20</v>
      </c>
      <c r="C9" s="101"/>
      <c r="D9" s="40"/>
    </row>
    <row r="10" spans="1:4" x14ac:dyDescent="0.2">
      <c r="A10" s="42" t="s">
        <v>74</v>
      </c>
      <c r="B10" s="100">
        <v>50</v>
      </c>
      <c r="C10" s="101"/>
      <c r="D10" s="40"/>
    </row>
    <row r="11" spans="1:4" x14ac:dyDescent="0.2">
      <c r="A11" s="41" t="s">
        <v>75</v>
      </c>
      <c r="B11" s="100">
        <v>50</v>
      </c>
      <c r="C11" s="101"/>
      <c r="D11" s="40"/>
    </row>
    <row r="12" spans="1:4" x14ac:dyDescent="0.2">
      <c r="A12" s="41" t="s">
        <v>76</v>
      </c>
      <c r="B12" s="100">
        <v>10</v>
      </c>
      <c r="C12" s="101"/>
      <c r="D12" s="40"/>
    </row>
    <row r="13" spans="1:4" x14ac:dyDescent="0.2">
      <c r="A13" s="41" t="s">
        <v>77</v>
      </c>
      <c r="B13" s="100">
        <v>40</v>
      </c>
      <c r="C13" s="101"/>
      <c r="D13" s="40"/>
    </row>
    <row r="14" spans="1:4" x14ac:dyDescent="0.2">
      <c r="A14" s="41" t="s">
        <v>78</v>
      </c>
      <c r="B14" s="100">
        <v>50</v>
      </c>
      <c r="C14" s="101"/>
      <c r="D14" s="40"/>
    </row>
    <row r="15" spans="1:4" x14ac:dyDescent="0.2">
      <c r="A15" s="41" t="s">
        <v>79</v>
      </c>
      <c r="B15" s="100">
        <v>20</v>
      </c>
      <c r="C15" s="101"/>
      <c r="D15" s="40"/>
    </row>
    <row r="16" spans="1:4" x14ac:dyDescent="0.2">
      <c r="A16" s="41" t="s">
        <v>80</v>
      </c>
      <c r="B16" s="100">
        <v>5</v>
      </c>
      <c r="C16" s="101"/>
      <c r="D16" s="40"/>
    </row>
    <row r="17" spans="1:4" x14ac:dyDescent="0.2">
      <c r="A17" s="43" t="s">
        <v>81</v>
      </c>
      <c r="B17" s="100">
        <v>5</v>
      </c>
      <c r="C17" s="101"/>
      <c r="D17" s="40"/>
    </row>
    <row r="18" spans="1:4" x14ac:dyDescent="0.2">
      <c r="A18" s="41" t="s">
        <v>82</v>
      </c>
      <c r="B18" s="100">
        <v>25</v>
      </c>
      <c r="C18" s="101"/>
      <c r="D18" s="40"/>
    </row>
    <row r="19" spans="1:4" x14ac:dyDescent="0.2">
      <c r="A19" s="41" t="s">
        <v>83</v>
      </c>
      <c r="B19" s="100">
        <v>50</v>
      </c>
      <c r="C19" s="101"/>
      <c r="D19" s="40"/>
    </row>
    <row r="20" spans="1:4" x14ac:dyDescent="0.2">
      <c r="A20" s="44" t="s">
        <v>84</v>
      </c>
      <c r="B20" s="100">
        <v>15</v>
      </c>
      <c r="C20" s="101"/>
      <c r="D20" s="40"/>
    </row>
    <row r="21" spans="1:4" x14ac:dyDescent="0.2">
      <c r="A21" s="44" t="s">
        <v>85</v>
      </c>
      <c r="B21" s="100">
        <v>10</v>
      </c>
      <c r="C21" s="101"/>
      <c r="D21" s="40"/>
    </row>
    <row r="22" spans="1:4" x14ac:dyDescent="0.2">
      <c r="A22" s="41" t="s">
        <v>86</v>
      </c>
      <c r="B22" s="106"/>
      <c r="C22" s="107"/>
      <c r="D22" s="40"/>
    </row>
    <row r="23" spans="1:4" x14ac:dyDescent="0.2">
      <c r="A23" s="42" t="s">
        <v>73</v>
      </c>
      <c r="B23" s="100">
        <v>20</v>
      </c>
      <c r="C23" s="101"/>
      <c r="D23" s="40"/>
    </row>
    <row r="24" spans="1:4" x14ac:dyDescent="0.2">
      <c r="A24" s="42" t="s">
        <v>74</v>
      </c>
      <c r="B24" s="100">
        <v>50</v>
      </c>
      <c r="C24" s="101"/>
      <c r="D24" s="40"/>
    </row>
    <row r="25" spans="1:4" x14ac:dyDescent="0.2">
      <c r="A25" s="42" t="s">
        <v>85</v>
      </c>
      <c r="B25" s="100">
        <v>10</v>
      </c>
      <c r="C25" s="101"/>
      <c r="D25" s="40"/>
    </row>
    <row r="26" spans="1:4" ht="42.75" customHeight="1" x14ac:dyDescent="0.2">
      <c r="A26" s="113" t="s">
        <v>124</v>
      </c>
      <c r="B26" s="113"/>
      <c r="C26" s="113"/>
      <c r="D26" s="113"/>
    </row>
    <row r="28" spans="1:4" ht="33" customHeight="1" x14ac:dyDescent="0.2">
      <c r="A28" s="112" t="s">
        <v>131</v>
      </c>
      <c r="B28" s="112"/>
      <c r="C28" s="112"/>
      <c r="D28" s="112"/>
    </row>
    <row r="29" spans="1:4" x14ac:dyDescent="0.2">
      <c r="A29" s="39" t="s">
        <v>27</v>
      </c>
      <c r="B29" s="39" t="s">
        <v>28</v>
      </c>
      <c r="C29" s="45"/>
      <c r="D29" s="46"/>
    </row>
    <row r="30" spans="1:4" x14ac:dyDescent="0.2">
      <c r="A30" s="47" t="s">
        <v>29</v>
      </c>
      <c r="B30" s="48">
        <v>10</v>
      </c>
    </row>
    <row r="31" spans="1:4" x14ac:dyDescent="0.2">
      <c r="A31" s="47" t="s">
        <v>30</v>
      </c>
      <c r="B31" s="48">
        <v>8</v>
      </c>
    </row>
    <row r="32" spans="1:4" x14ac:dyDescent="0.2">
      <c r="A32" s="47" t="s">
        <v>31</v>
      </c>
      <c r="B32" s="48">
        <v>10</v>
      </c>
    </row>
    <row r="33" spans="1:2" x14ac:dyDescent="0.2">
      <c r="A33" s="47" t="s">
        <v>32</v>
      </c>
      <c r="B33" s="48">
        <v>5</v>
      </c>
    </row>
    <row r="34" spans="1:2" x14ac:dyDescent="0.2">
      <c r="A34" s="47" t="s">
        <v>33</v>
      </c>
      <c r="B34" s="48">
        <v>8</v>
      </c>
    </row>
    <row r="35" spans="1:2" x14ac:dyDescent="0.2">
      <c r="A35" s="47" t="s">
        <v>34</v>
      </c>
      <c r="B35" s="48">
        <v>5</v>
      </c>
    </row>
    <row r="36" spans="1:2" x14ac:dyDescent="0.2">
      <c r="A36" s="47" t="s">
        <v>35</v>
      </c>
      <c r="B36" s="48">
        <v>10</v>
      </c>
    </row>
    <row r="37" spans="1:2" x14ac:dyDescent="0.2">
      <c r="A37" s="47" t="s">
        <v>36</v>
      </c>
      <c r="B37" s="48">
        <v>10</v>
      </c>
    </row>
    <row r="38" spans="1:2" x14ac:dyDescent="0.2">
      <c r="A38" s="47" t="s">
        <v>37</v>
      </c>
      <c r="B38" s="48">
        <v>10</v>
      </c>
    </row>
    <row r="39" spans="1:2" x14ac:dyDescent="0.2">
      <c r="A39" s="47" t="s">
        <v>38</v>
      </c>
      <c r="B39" s="48">
        <v>10</v>
      </c>
    </row>
    <row r="40" spans="1:2" x14ac:dyDescent="0.2">
      <c r="A40" s="47" t="s">
        <v>39</v>
      </c>
      <c r="B40" s="48">
        <v>8</v>
      </c>
    </row>
    <row r="41" spans="1:2" x14ac:dyDescent="0.2">
      <c r="A41" s="47" t="s">
        <v>40</v>
      </c>
      <c r="B41" s="48">
        <v>8</v>
      </c>
    </row>
    <row r="42" spans="1:2" x14ac:dyDescent="0.2">
      <c r="A42" s="47" t="s">
        <v>41</v>
      </c>
      <c r="B42" s="48">
        <v>5</v>
      </c>
    </row>
    <row r="43" spans="1:2" x14ac:dyDescent="0.2">
      <c r="A43" s="47" t="s">
        <v>42</v>
      </c>
      <c r="B43" s="48">
        <v>5</v>
      </c>
    </row>
    <row r="44" spans="1:2" x14ac:dyDescent="0.2">
      <c r="A44" s="47" t="s">
        <v>43</v>
      </c>
      <c r="B44" s="48">
        <v>10</v>
      </c>
    </row>
    <row r="45" spans="1:2" x14ac:dyDescent="0.2">
      <c r="A45" s="47" t="s">
        <v>44</v>
      </c>
      <c r="B45" s="48">
        <v>8</v>
      </c>
    </row>
    <row r="46" spans="1:2" x14ac:dyDescent="0.2">
      <c r="A46" s="47" t="s">
        <v>45</v>
      </c>
      <c r="B46" s="48">
        <v>10</v>
      </c>
    </row>
    <row r="47" spans="1:2" x14ac:dyDescent="0.2">
      <c r="A47" s="47" t="s">
        <v>46</v>
      </c>
      <c r="B47" s="48">
        <v>10</v>
      </c>
    </row>
    <row r="48" spans="1:2" x14ac:dyDescent="0.2">
      <c r="A48" s="47" t="s">
        <v>47</v>
      </c>
      <c r="B48" s="48">
        <v>10</v>
      </c>
    </row>
    <row r="49" spans="1:2" x14ac:dyDescent="0.2">
      <c r="A49" s="47" t="s">
        <v>48</v>
      </c>
      <c r="B49" s="48">
        <v>10</v>
      </c>
    </row>
    <row r="50" spans="1:2" x14ac:dyDescent="0.2">
      <c r="A50" s="47" t="s">
        <v>49</v>
      </c>
      <c r="B50" s="48">
        <v>10</v>
      </c>
    </row>
    <row r="51" spans="1:2" x14ac:dyDescent="0.2">
      <c r="A51" s="47" t="s">
        <v>50</v>
      </c>
      <c r="B51" s="48">
        <v>10</v>
      </c>
    </row>
    <row r="52" spans="1:2" x14ac:dyDescent="0.2">
      <c r="A52" s="47" t="s">
        <v>121</v>
      </c>
      <c r="B52" s="48">
        <v>25</v>
      </c>
    </row>
    <row r="53" spans="1:2" x14ac:dyDescent="0.2">
      <c r="A53" s="49" t="s">
        <v>70</v>
      </c>
      <c r="B53" s="48">
        <v>10</v>
      </c>
    </row>
    <row r="54" spans="1:2" x14ac:dyDescent="0.2">
      <c r="A54" s="49" t="s">
        <v>71</v>
      </c>
      <c r="B54" s="48">
        <v>12</v>
      </c>
    </row>
    <row r="55" spans="1:2" x14ac:dyDescent="0.2">
      <c r="A55" s="47" t="s">
        <v>51</v>
      </c>
      <c r="B55" s="48">
        <v>5</v>
      </c>
    </row>
    <row r="56" spans="1:2" x14ac:dyDescent="0.2">
      <c r="A56" s="47" t="s">
        <v>52</v>
      </c>
      <c r="B56" s="48">
        <v>15</v>
      </c>
    </row>
    <row r="57" spans="1:2" x14ac:dyDescent="0.2">
      <c r="A57" s="47" t="s">
        <v>53</v>
      </c>
      <c r="B57" s="48">
        <v>10</v>
      </c>
    </row>
    <row r="58" spans="1:2" x14ac:dyDescent="0.2">
      <c r="A58" s="47" t="s">
        <v>54</v>
      </c>
      <c r="B58" s="48">
        <v>5</v>
      </c>
    </row>
    <row r="59" spans="1:2" x14ac:dyDescent="0.2">
      <c r="A59" s="47" t="s">
        <v>55</v>
      </c>
      <c r="B59" s="48">
        <v>10</v>
      </c>
    </row>
    <row r="60" spans="1:2" x14ac:dyDescent="0.2">
      <c r="A60" s="47" t="s">
        <v>125</v>
      </c>
      <c r="B60" s="48">
        <v>10</v>
      </c>
    </row>
    <row r="61" spans="1:2" x14ac:dyDescent="0.2">
      <c r="A61" s="47" t="s">
        <v>56</v>
      </c>
      <c r="B61" s="48">
        <v>10</v>
      </c>
    </row>
    <row r="62" spans="1:2" x14ac:dyDescent="0.2">
      <c r="A62" s="47" t="s">
        <v>57</v>
      </c>
      <c r="B62" s="48">
        <v>10</v>
      </c>
    </row>
    <row r="63" spans="1:2" x14ac:dyDescent="0.2">
      <c r="A63" s="47" t="s">
        <v>58</v>
      </c>
      <c r="B63" s="48"/>
    </row>
    <row r="64" spans="1:2" x14ac:dyDescent="0.2">
      <c r="A64" s="50" t="s">
        <v>59</v>
      </c>
      <c r="B64" s="48">
        <v>15</v>
      </c>
    </row>
    <row r="65" spans="1:4" x14ac:dyDescent="0.2">
      <c r="A65" s="50" t="s">
        <v>60</v>
      </c>
      <c r="B65" s="48">
        <v>15</v>
      </c>
    </row>
    <row r="66" spans="1:4" x14ac:dyDescent="0.2">
      <c r="A66" s="47" t="s">
        <v>123</v>
      </c>
      <c r="B66" s="48">
        <v>10</v>
      </c>
    </row>
    <row r="67" spans="1:4" x14ac:dyDescent="0.2">
      <c r="A67" s="47" t="s">
        <v>126</v>
      </c>
      <c r="B67" s="48">
        <v>10</v>
      </c>
    </row>
    <row r="68" spans="1:4" x14ac:dyDescent="0.2">
      <c r="A68" s="47" t="s">
        <v>61</v>
      </c>
      <c r="B68" s="48">
        <v>10</v>
      </c>
    </row>
    <row r="69" spans="1:4" x14ac:dyDescent="0.2">
      <c r="A69" s="47" t="s">
        <v>62</v>
      </c>
      <c r="B69" s="48">
        <v>8</v>
      </c>
    </row>
    <row r="70" spans="1:4" x14ac:dyDescent="0.2">
      <c r="A70" s="47" t="s">
        <v>63</v>
      </c>
      <c r="B70" s="48">
        <v>15</v>
      </c>
    </row>
    <row r="71" spans="1:4" x14ac:dyDescent="0.2">
      <c r="A71" s="47" t="s">
        <v>64</v>
      </c>
      <c r="B71" s="48">
        <v>15</v>
      </c>
    </row>
    <row r="72" spans="1:4" x14ac:dyDescent="0.2">
      <c r="A72" s="47" t="s">
        <v>65</v>
      </c>
      <c r="B72" s="48">
        <v>15</v>
      </c>
    </row>
    <row r="73" spans="1:4" x14ac:dyDescent="0.2">
      <c r="A73" s="47" t="s">
        <v>66</v>
      </c>
      <c r="B73" s="51">
        <v>15</v>
      </c>
    </row>
    <row r="74" spans="1:4" x14ac:dyDescent="0.2">
      <c r="A74" s="47" t="s">
        <v>67</v>
      </c>
      <c r="B74" s="48">
        <v>8</v>
      </c>
    </row>
    <row r="75" spans="1:4" x14ac:dyDescent="0.2">
      <c r="A75" s="47" t="s">
        <v>68</v>
      </c>
      <c r="B75" s="48">
        <v>10</v>
      </c>
    </row>
    <row r="76" spans="1:4" x14ac:dyDescent="0.2">
      <c r="A76" s="47" t="s">
        <v>69</v>
      </c>
      <c r="B76" s="48">
        <v>15</v>
      </c>
    </row>
    <row r="77" spans="1:4" x14ac:dyDescent="0.2">
      <c r="A77" s="47" t="s">
        <v>122</v>
      </c>
      <c r="B77" s="52"/>
    </row>
    <row r="78" spans="1:4" ht="30.75" customHeight="1" x14ac:dyDescent="0.2">
      <c r="A78" s="111" t="s">
        <v>118</v>
      </c>
      <c r="B78" s="111"/>
      <c r="C78" s="111"/>
      <c r="D78" s="111"/>
    </row>
    <row r="79" spans="1:4" ht="30.6" customHeight="1" x14ac:dyDescent="0.2"/>
    <row r="80" spans="1:4" hidden="1" x14ac:dyDescent="0.2"/>
    <row r="81" spans="1:3" ht="13.5" thickBot="1" x14ac:dyDescent="0.25">
      <c r="A81" s="116" t="s">
        <v>133</v>
      </c>
      <c r="B81" s="116"/>
      <c r="C81" s="116"/>
    </row>
    <row r="82" spans="1:3" ht="13.5" thickBot="1" x14ac:dyDescent="0.25">
      <c r="A82" s="53" t="s">
        <v>127</v>
      </c>
      <c r="B82" s="94" t="s">
        <v>28</v>
      </c>
      <c r="C82" s="95"/>
    </row>
    <row r="83" spans="1:3" x14ac:dyDescent="0.2">
      <c r="A83" s="54" t="s">
        <v>87</v>
      </c>
      <c r="B83" s="104">
        <v>10</v>
      </c>
      <c r="C83" s="105"/>
    </row>
    <row r="84" spans="1:3" x14ac:dyDescent="0.2">
      <c r="A84" s="54" t="s">
        <v>88</v>
      </c>
      <c r="B84" s="92">
        <v>20</v>
      </c>
      <c r="C84" s="93"/>
    </row>
    <row r="85" spans="1:3" x14ac:dyDescent="0.2">
      <c r="A85" s="54" t="s">
        <v>89</v>
      </c>
      <c r="B85" s="92">
        <v>5</v>
      </c>
      <c r="C85" s="93"/>
    </row>
    <row r="86" spans="1:3" x14ac:dyDescent="0.2">
      <c r="A86" s="54" t="s">
        <v>128</v>
      </c>
      <c r="B86" s="92">
        <v>35</v>
      </c>
      <c r="C86" s="93"/>
    </row>
    <row r="87" spans="1:3" x14ac:dyDescent="0.2">
      <c r="A87" s="54" t="s">
        <v>90</v>
      </c>
      <c r="B87" s="92">
        <v>35</v>
      </c>
      <c r="C87" s="93"/>
    </row>
    <row r="88" spans="1:3" x14ac:dyDescent="0.2">
      <c r="A88" s="54" t="s">
        <v>91</v>
      </c>
      <c r="B88" s="92">
        <v>35</v>
      </c>
      <c r="C88" s="93"/>
    </row>
    <row r="89" spans="1:3" x14ac:dyDescent="0.2">
      <c r="A89" s="54" t="s">
        <v>92</v>
      </c>
      <c r="B89" s="92">
        <v>15</v>
      </c>
      <c r="C89" s="93"/>
    </row>
    <row r="90" spans="1:3" x14ac:dyDescent="0.2">
      <c r="A90" s="54" t="s">
        <v>93</v>
      </c>
      <c r="B90" s="92">
        <v>5</v>
      </c>
      <c r="C90" s="93"/>
    </row>
    <row r="91" spans="1:3" x14ac:dyDescent="0.2">
      <c r="A91" s="54" t="s">
        <v>94</v>
      </c>
      <c r="B91" s="92">
        <v>35</v>
      </c>
      <c r="C91" s="93"/>
    </row>
    <row r="92" spans="1:3" x14ac:dyDescent="0.2">
      <c r="A92" s="54" t="s">
        <v>129</v>
      </c>
      <c r="B92" s="92">
        <v>35</v>
      </c>
      <c r="C92" s="93"/>
    </row>
    <row r="93" spans="1:3" x14ac:dyDescent="0.2">
      <c r="A93" s="54" t="s">
        <v>95</v>
      </c>
      <c r="B93" s="92">
        <v>10</v>
      </c>
      <c r="C93" s="93"/>
    </row>
    <row r="94" spans="1:3" x14ac:dyDescent="0.2">
      <c r="A94" s="54" t="s">
        <v>130</v>
      </c>
      <c r="B94" s="92">
        <v>3</v>
      </c>
      <c r="C94" s="93"/>
    </row>
    <row r="95" spans="1:3" x14ac:dyDescent="0.2">
      <c r="A95" s="54" t="s">
        <v>96</v>
      </c>
      <c r="B95" s="92">
        <v>2</v>
      </c>
      <c r="C95" s="93"/>
    </row>
    <row r="96" spans="1:3" x14ac:dyDescent="0.2">
      <c r="A96" s="54" t="s">
        <v>97</v>
      </c>
      <c r="B96" s="92">
        <v>35</v>
      </c>
      <c r="C96" s="93"/>
    </row>
    <row r="97" spans="1:3" x14ac:dyDescent="0.2">
      <c r="A97" s="54" t="s">
        <v>98</v>
      </c>
      <c r="B97" s="92">
        <v>35</v>
      </c>
      <c r="C97" s="93"/>
    </row>
    <row r="98" spans="1:3" ht="13.5" thickBot="1" x14ac:dyDescent="0.25">
      <c r="A98" s="55" t="s">
        <v>99</v>
      </c>
      <c r="B98" s="102">
        <v>15</v>
      </c>
      <c r="C98" s="103"/>
    </row>
    <row r="99" spans="1:3" ht="40.5" customHeight="1" x14ac:dyDescent="0.2">
      <c r="A99" s="110" t="s">
        <v>119</v>
      </c>
      <c r="B99" s="110"/>
      <c r="C99" s="110"/>
    </row>
    <row r="102" spans="1:3" ht="26.25" customHeight="1" thickBot="1" x14ac:dyDescent="0.25">
      <c r="A102" s="115" t="s">
        <v>154</v>
      </c>
      <c r="B102" s="115"/>
      <c r="C102" s="115"/>
    </row>
    <row r="103" spans="1:3" ht="13.5" thickBot="1" x14ac:dyDescent="0.25">
      <c r="A103" s="56" t="s">
        <v>100</v>
      </c>
      <c r="B103" s="86" t="s">
        <v>101</v>
      </c>
      <c r="C103" s="87"/>
    </row>
    <row r="104" spans="1:3" x14ac:dyDescent="0.2">
      <c r="A104" s="57" t="s">
        <v>102</v>
      </c>
      <c r="B104" s="90"/>
      <c r="C104" s="91"/>
    </row>
    <row r="105" spans="1:3" x14ac:dyDescent="0.2">
      <c r="A105" s="58" t="s">
        <v>103</v>
      </c>
      <c r="B105" s="98">
        <v>8</v>
      </c>
      <c r="C105" s="99"/>
    </row>
    <row r="106" spans="1:3" x14ac:dyDescent="0.2">
      <c r="A106" s="58" t="s">
        <v>104</v>
      </c>
      <c r="B106" s="98">
        <v>8</v>
      </c>
      <c r="C106" s="99"/>
    </row>
    <row r="107" spans="1:3" x14ac:dyDescent="0.2">
      <c r="A107" s="57" t="s">
        <v>105</v>
      </c>
      <c r="B107" s="88"/>
      <c r="C107" s="89"/>
    </row>
    <row r="108" spans="1:3" x14ac:dyDescent="0.2">
      <c r="A108" s="58" t="s">
        <v>106</v>
      </c>
      <c r="B108" s="98">
        <v>8</v>
      </c>
      <c r="C108" s="99"/>
    </row>
    <row r="109" spans="1:3" x14ac:dyDescent="0.2">
      <c r="A109" s="58" t="s">
        <v>104</v>
      </c>
      <c r="B109" s="98">
        <v>8</v>
      </c>
      <c r="C109" s="99"/>
    </row>
    <row r="110" spans="1:3" x14ac:dyDescent="0.2">
      <c r="A110" s="57" t="s">
        <v>107</v>
      </c>
      <c r="B110" s="88"/>
      <c r="C110" s="89"/>
    </row>
    <row r="111" spans="1:3" x14ac:dyDescent="0.2">
      <c r="A111" s="58" t="s">
        <v>108</v>
      </c>
      <c r="B111" s="98">
        <v>3</v>
      </c>
      <c r="C111" s="99"/>
    </row>
    <row r="112" spans="1:3" x14ac:dyDescent="0.2">
      <c r="A112" s="58" t="s">
        <v>104</v>
      </c>
      <c r="B112" s="98">
        <v>8</v>
      </c>
      <c r="C112" s="99"/>
    </row>
    <row r="113" spans="1:3" x14ac:dyDescent="0.2">
      <c r="A113" s="57" t="s">
        <v>109</v>
      </c>
      <c r="B113" s="88"/>
      <c r="C113" s="89"/>
    </row>
    <row r="114" spans="1:3" x14ac:dyDescent="0.2">
      <c r="A114" s="58" t="s">
        <v>110</v>
      </c>
      <c r="B114" s="88"/>
      <c r="C114" s="89"/>
    </row>
    <row r="115" spans="1:3" x14ac:dyDescent="0.2">
      <c r="A115" s="58" t="s">
        <v>104</v>
      </c>
      <c r="B115" s="98">
        <v>5</v>
      </c>
      <c r="C115" s="99"/>
    </row>
    <row r="116" spans="1:3" x14ac:dyDescent="0.2">
      <c r="A116" s="57" t="s">
        <v>111</v>
      </c>
      <c r="B116" s="88"/>
      <c r="C116" s="89"/>
    </row>
    <row r="117" spans="1:3" x14ac:dyDescent="0.2">
      <c r="A117" s="58" t="s">
        <v>112</v>
      </c>
      <c r="B117" s="98" t="s">
        <v>117</v>
      </c>
      <c r="C117" s="99"/>
    </row>
    <row r="118" spans="1:3" x14ac:dyDescent="0.2">
      <c r="A118" s="57" t="s">
        <v>113</v>
      </c>
      <c r="B118" s="88"/>
      <c r="C118" s="89"/>
    </row>
    <row r="119" spans="1:3" x14ac:dyDescent="0.2">
      <c r="A119" s="58" t="s">
        <v>114</v>
      </c>
      <c r="B119" s="98">
        <v>5</v>
      </c>
      <c r="C119" s="99"/>
    </row>
    <row r="120" spans="1:3" x14ac:dyDescent="0.2">
      <c r="A120" s="58" t="s">
        <v>115</v>
      </c>
      <c r="B120" s="98">
        <v>10</v>
      </c>
      <c r="C120" s="99"/>
    </row>
    <row r="121" spans="1:3" ht="13.5" thickBot="1" x14ac:dyDescent="0.25">
      <c r="A121" s="59" t="s">
        <v>116</v>
      </c>
      <c r="B121" s="96">
        <v>10</v>
      </c>
      <c r="C121" s="97"/>
    </row>
    <row r="122" spans="1:3" ht="30.75" customHeight="1" x14ac:dyDescent="0.2">
      <c r="A122" s="110" t="s">
        <v>120</v>
      </c>
      <c r="B122" s="110"/>
      <c r="C122" s="110"/>
    </row>
  </sheetData>
  <mergeCells count="65">
    <mergeCell ref="A1:D1"/>
    <mergeCell ref="A3:D3"/>
    <mergeCell ref="A122:C122"/>
    <mergeCell ref="A78:D78"/>
    <mergeCell ref="A28:D28"/>
    <mergeCell ref="A26:D26"/>
    <mergeCell ref="A6:D6"/>
    <mergeCell ref="A99:C99"/>
    <mergeCell ref="A102:C102"/>
    <mergeCell ref="A81:C81"/>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98:C98"/>
    <mergeCell ref="B97:C97"/>
    <mergeCell ref="B96:C96"/>
    <mergeCell ref="B95:C95"/>
    <mergeCell ref="B94:C94"/>
    <mergeCell ref="B93:C93"/>
    <mergeCell ref="B92:C92"/>
    <mergeCell ref="B91:C91"/>
    <mergeCell ref="B90:C90"/>
    <mergeCell ref="B83:C83"/>
    <mergeCell ref="B84:C84"/>
    <mergeCell ref="B85:C85"/>
    <mergeCell ref="B86:C86"/>
    <mergeCell ref="B87:C87"/>
    <mergeCell ref="B88:C88"/>
    <mergeCell ref="B89:C89"/>
    <mergeCell ref="B82:C82"/>
    <mergeCell ref="B121:C121"/>
    <mergeCell ref="B120:C120"/>
    <mergeCell ref="B119:C119"/>
    <mergeCell ref="B117:C117"/>
    <mergeCell ref="B116:C116"/>
    <mergeCell ref="B115:C115"/>
    <mergeCell ref="B112:C112"/>
    <mergeCell ref="B111:C111"/>
    <mergeCell ref="B109:C109"/>
    <mergeCell ref="B108:C108"/>
    <mergeCell ref="B106:C106"/>
    <mergeCell ref="B105:C105"/>
    <mergeCell ref="B103:C103"/>
    <mergeCell ref="B118:C118"/>
    <mergeCell ref="B114:C114"/>
    <mergeCell ref="B113:C113"/>
    <mergeCell ref="B110:C110"/>
    <mergeCell ref="B107:C107"/>
    <mergeCell ref="B104:C104"/>
  </mergeCells>
  <pageMargins left="0.7" right="0.5" top="0.75" bottom="0.5" header="0.3" footer="0.3"/>
  <pageSetup orientation="portrait"/>
  <rowBreaks count="2" manualBreakCount="2">
    <brk id="27" max="16383" man="1"/>
    <brk id="80"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Instrucciones</vt:lpstr>
      <vt:lpstr>Lineal</vt:lpstr>
      <vt:lpstr>Balancie Decreciente</vt:lpstr>
      <vt:lpstr>Suma de Años Dígitos</vt:lpstr>
      <vt:lpstr>Recomendación Años de Vida Util</vt:lpstr>
      <vt:lpstr>'Balancie Decreciente'!Print_Area</vt:lpstr>
      <vt:lpstr>Lineal!Print_Area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dc:creator>
  <cp:lastModifiedBy>Bart McAllister</cp:lastModifiedBy>
  <cp:lastPrinted>2013-10-27T18:40:28Z</cp:lastPrinted>
  <dcterms:created xsi:type="dcterms:W3CDTF">2011-04-29T19:48:25Z</dcterms:created>
  <dcterms:modified xsi:type="dcterms:W3CDTF">2019-11-14T00:50:11Z</dcterms:modified>
</cp:coreProperties>
</file>